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SO-01 stavební a ..." sheetId="2" r:id="rId2"/>
    <sheet name="D.2.1 - TO-01 technologic..." sheetId="3" r:id="rId3"/>
    <sheet name="D.1.1-1 - IO-01, 02 - pří..." sheetId="4" r:id="rId4"/>
    <sheet name="D.1.1-2 - IO-03, 04 - pří..." sheetId="5" r:id="rId5"/>
    <sheet name="3. - VRN - vedlejší rozpo..." sheetId="6" r:id="rId6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'D.1.1 - SO-01 stavební a ...'!$C$97:$K$406</definedName>
    <definedName name="_xlnm.Print_Area" localSheetId="1">'D.1.1 - SO-01 stavební a ...'!$C$47:$J$77,'D.1.1 - SO-01 stavební a ...'!$C$83:$K$406</definedName>
    <definedName name="_xlnm.Print_Titles" localSheetId="1">'D.1.1 - SO-01 stavební a ...'!$97:$97</definedName>
    <definedName name="_xlnm._FilterDatabase" localSheetId="2" hidden="1">'D.2.1 - TO-01 technologic...'!$C$87:$K$93</definedName>
    <definedName name="_xlnm.Print_Area" localSheetId="2">'D.2.1 - TO-01 technologic...'!$C$47:$J$67,'D.2.1 - TO-01 technologic...'!$C$73:$K$93</definedName>
    <definedName name="_xlnm.Print_Titles" localSheetId="2">'D.2.1 - TO-01 technologic...'!$87:$87</definedName>
    <definedName name="_xlnm._FilterDatabase" localSheetId="3" hidden="1">'D.1.1-1 - IO-01, 02 - pří...'!$C$92:$K$298</definedName>
    <definedName name="_xlnm.Print_Area" localSheetId="3">'D.1.1-1 - IO-01, 02 - pří...'!$C$47:$J$72,'D.1.1-1 - IO-01, 02 - pří...'!$C$78:$K$298</definedName>
    <definedName name="_xlnm.Print_Titles" localSheetId="3">'D.1.1-1 - IO-01, 02 - pří...'!$92:$92</definedName>
    <definedName name="_xlnm._FilterDatabase" localSheetId="4" hidden="1">'D.1.1-2 - IO-03, 04 - pří...'!$C$92:$K$142</definedName>
    <definedName name="_xlnm.Print_Area" localSheetId="4">'D.1.1-2 - IO-03, 04 - pří...'!$C$47:$J$72,'D.1.1-2 - IO-03, 04 - pří...'!$C$78:$K$142</definedName>
    <definedName name="_xlnm.Print_Titles" localSheetId="4">'D.1.1-2 - IO-03, 04 - pří...'!$92:$92</definedName>
    <definedName name="_xlnm._FilterDatabase" localSheetId="5" hidden="1">'3. - VRN - vedlejší rozpo...'!$C$82:$K$100</definedName>
    <definedName name="_xlnm.Print_Area" localSheetId="5">'3. - VRN - vedlejší rozpo...'!$C$45:$J$64,'3. - VRN - vedlejší rozpo...'!$C$70:$K$100</definedName>
    <definedName name="_xlnm.Print_Titles" localSheetId="5">'3. - VRN - vedlejší rozpo...'!$82:$82</definedName>
  </definedNames>
  <calcPr/>
</workbook>
</file>

<file path=xl/calcChain.xml><?xml version="1.0" encoding="utf-8"?>
<calcChain xmlns="http://schemas.openxmlformats.org/spreadsheetml/2006/main">
  <c i="6" l="1" r="J37"/>
  <c r="J36"/>
  <c i="1" r="AY61"/>
  <c i="6" r="J35"/>
  <c i="1" r="AX61"/>
  <c i="6" r="BI100"/>
  <c r="BH100"/>
  <c r="BG100"/>
  <c r="BF100"/>
  <c r="T100"/>
  <c r="T99"/>
  <c r="R100"/>
  <c r="R99"/>
  <c r="P100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5" r="J39"/>
  <c r="J38"/>
  <c i="1" r="AY60"/>
  <c i="5" r="J37"/>
  <c i="1" r="AX60"/>
  <c i="5"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4" r="J39"/>
  <c r="J38"/>
  <c i="1" r="AY59"/>
  <c i="4" r="J37"/>
  <c i="1" r="AX59"/>
  <c i="4"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3"/>
  <c r="BH243"/>
  <c r="BG243"/>
  <c r="BF243"/>
  <c r="T243"/>
  <c r="T237"/>
  <c r="R243"/>
  <c r="R237"/>
  <c r="P243"/>
  <c r="P237"/>
  <c r="BI238"/>
  <c r="BH238"/>
  <c r="BG238"/>
  <c r="BF238"/>
  <c r="T238"/>
  <c r="R238"/>
  <c r="P238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0"/>
  <c r="BH200"/>
  <c r="BG200"/>
  <c r="BF200"/>
  <c r="T200"/>
  <c r="R200"/>
  <c r="P200"/>
  <c r="BI192"/>
  <c r="BH192"/>
  <c r="BG192"/>
  <c r="BF192"/>
  <c r="T192"/>
  <c r="R192"/>
  <c r="P192"/>
  <c r="BI185"/>
  <c r="BH185"/>
  <c r="BG185"/>
  <c r="BF185"/>
  <c r="T185"/>
  <c r="R185"/>
  <c r="P185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44"/>
  <c r="BH144"/>
  <c r="BG144"/>
  <c r="BF144"/>
  <c r="T144"/>
  <c r="R144"/>
  <c r="P144"/>
  <c r="BI143"/>
  <c r="BH143"/>
  <c r="BG143"/>
  <c r="BF143"/>
  <c r="T143"/>
  <c r="R143"/>
  <c r="P143"/>
  <c r="BI134"/>
  <c r="BH134"/>
  <c r="BG134"/>
  <c r="BF134"/>
  <c r="T134"/>
  <c r="R134"/>
  <c r="P134"/>
  <c r="BI133"/>
  <c r="BH133"/>
  <c r="BG133"/>
  <c r="BF133"/>
  <c r="T133"/>
  <c r="R133"/>
  <c r="P133"/>
  <c r="BI124"/>
  <c r="BH124"/>
  <c r="BG124"/>
  <c r="BF124"/>
  <c r="T124"/>
  <c r="R124"/>
  <c r="P124"/>
  <c r="BI123"/>
  <c r="BH123"/>
  <c r="BG123"/>
  <c r="BF123"/>
  <c r="T123"/>
  <c r="R123"/>
  <c r="P123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3" r="J39"/>
  <c r="J38"/>
  <c i="1" r="AY57"/>
  <c i="3" r="J37"/>
  <c i="1" r="AX57"/>
  <c i="3" r="BI93"/>
  <c r="BH93"/>
  <c r="BG93"/>
  <c r="BF93"/>
  <c r="T93"/>
  <c r="T92"/>
  <c r="R93"/>
  <c r="R92"/>
  <c r="P93"/>
  <c r="P92"/>
  <c r="BI91"/>
  <c r="BH91"/>
  <c r="BG91"/>
  <c r="BF91"/>
  <c r="T91"/>
  <c r="T90"/>
  <c r="T89"/>
  <c r="T88"/>
  <c r="R91"/>
  <c r="R90"/>
  <c r="R89"/>
  <c r="R88"/>
  <c r="P91"/>
  <c r="P90"/>
  <c r="P89"/>
  <c r="P88"/>
  <c i="1" r="AU57"/>
  <c i="3" r="J85"/>
  <c r="J84"/>
  <c r="F84"/>
  <c r="F82"/>
  <c r="E80"/>
  <c r="J59"/>
  <c r="J58"/>
  <c r="F58"/>
  <c r="F56"/>
  <c r="E54"/>
  <c r="J20"/>
  <c r="E20"/>
  <c r="F59"/>
  <c r="J19"/>
  <c r="J14"/>
  <c r="J56"/>
  <c r="E7"/>
  <c r="E50"/>
  <c i="2" r="J39"/>
  <c r="J38"/>
  <c i="1" r="AY56"/>
  <c i="2" r="J37"/>
  <c i="1" r="AX56"/>
  <c i="2" r="BI406"/>
  <c r="BH406"/>
  <c r="BG406"/>
  <c r="BF406"/>
  <c r="T406"/>
  <c r="R406"/>
  <c r="P406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T368"/>
  <c r="R369"/>
  <c r="R368"/>
  <c r="P369"/>
  <c r="P368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5"/>
  <c r="BH355"/>
  <c r="BG355"/>
  <c r="BF355"/>
  <c r="T355"/>
  <c r="R355"/>
  <c r="P355"/>
  <c r="BI351"/>
  <c r="BH351"/>
  <c r="BG351"/>
  <c r="BF351"/>
  <c r="T351"/>
  <c r="R351"/>
  <c r="P351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17"/>
  <c r="BH317"/>
  <c r="BG317"/>
  <c r="BF317"/>
  <c r="T317"/>
  <c r="T316"/>
  <c r="R317"/>
  <c r="R316"/>
  <c r="P317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4"/>
  <c r="BH244"/>
  <c r="BG244"/>
  <c r="BF244"/>
  <c r="T244"/>
  <c r="R244"/>
  <c r="P244"/>
  <c r="BI243"/>
  <c r="BH243"/>
  <c r="BG243"/>
  <c r="BF243"/>
  <c r="T243"/>
  <c r="R243"/>
  <c r="P243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7"/>
  <c r="BH207"/>
  <c r="BG207"/>
  <c r="BF207"/>
  <c r="T207"/>
  <c r="R207"/>
  <c r="P207"/>
  <c r="BI199"/>
  <c r="BH199"/>
  <c r="BG199"/>
  <c r="BF199"/>
  <c r="T199"/>
  <c r="R199"/>
  <c r="P199"/>
  <c r="BI197"/>
  <c r="BH197"/>
  <c r="BG197"/>
  <c r="BF197"/>
  <c r="T197"/>
  <c r="R197"/>
  <c r="P197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0"/>
  <c r="BH170"/>
  <c r="BG170"/>
  <c r="BF170"/>
  <c r="T170"/>
  <c r="R170"/>
  <c r="P17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86"/>
  <c i="1" r="L50"/>
  <c r="AM50"/>
  <c r="AM49"/>
  <c r="L49"/>
  <c r="AM47"/>
  <c r="L47"/>
  <c r="L45"/>
  <c r="L44"/>
  <c i="2" r="J404"/>
  <c r="BK394"/>
  <c r="BK376"/>
  <c r="J367"/>
  <c r="BK363"/>
  <c r="J360"/>
  <c r="J351"/>
  <c r="BK338"/>
  <c r="BK312"/>
  <c r="J283"/>
  <c r="J272"/>
  <c r="BK266"/>
  <c r="J252"/>
  <c r="J209"/>
  <c r="J197"/>
  <c r="BK154"/>
  <c r="BK138"/>
  <c r="J133"/>
  <c r="BK123"/>
  <c r="BK105"/>
  <c i="1" r="AS55"/>
  <c i="2" r="BK367"/>
  <c r="BK364"/>
  <c r="BK361"/>
  <c r="J345"/>
  <c r="J338"/>
  <c r="BK328"/>
  <c r="J323"/>
  <c r="BK293"/>
  <c r="J273"/>
  <c r="BK244"/>
  <c r="BK237"/>
  <c r="J222"/>
  <c r="BK197"/>
  <c r="J183"/>
  <c r="J157"/>
  <c r="J154"/>
  <c r="J148"/>
  <c r="BK133"/>
  <c r="J114"/>
  <c r="J396"/>
  <c r="BK384"/>
  <c r="BK360"/>
  <c r="BK344"/>
  <c r="BK323"/>
  <c r="J300"/>
  <c r="BK271"/>
  <c r="J237"/>
  <c r="J199"/>
  <c r="BK170"/>
  <c r="BK137"/>
  <c r="BK114"/>
  <c i="1" r="AS58"/>
  <c i="2" r="J364"/>
  <c r="BK317"/>
  <c r="BK300"/>
  <c r="J270"/>
  <c r="J244"/>
  <c r="BK214"/>
  <c r="BK179"/>
  <c r="BK155"/>
  <c r="J138"/>
  <c r="BK116"/>
  <c r="J105"/>
  <c i="3" r="BK93"/>
  <c i="4" r="J294"/>
  <c r="BK282"/>
  <c r="BK280"/>
  <c r="BK273"/>
  <c r="BK272"/>
  <c r="BK270"/>
  <c r="BK268"/>
  <c r="J263"/>
  <c r="BK258"/>
  <c r="BK219"/>
  <c r="J209"/>
  <c r="J174"/>
  <c r="J134"/>
  <c r="BK266"/>
  <c r="J252"/>
  <c r="BK215"/>
  <c r="BK174"/>
  <c r="BK124"/>
  <c r="J107"/>
  <c r="BK296"/>
  <c r="J292"/>
  <c r="J280"/>
  <c r="J272"/>
  <c r="J268"/>
  <c r="J260"/>
  <c r="J251"/>
  <c r="J233"/>
  <c r="BK207"/>
  <c r="BK153"/>
  <c r="BK263"/>
  <c r="BK233"/>
  <c r="J215"/>
  <c r="J185"/>
  <c r="BK144"/>
  <c r="BK116"/>
  <c i="5" r="J141"/>
  <c r="BK133"/>
  <c r="BK127"/>
  <c r="BK125"/>
  <c r="J108"/>
  <c r="BK114"/>
  <c r="J100"/>
  <c r="BK115"/>
  <c r="BK126"/>
  <c r="BK108"/>
  <c r="BK96"/>
  <c i="6" r="BK94"/>
  <c r="J91"/>
  <c r="BK93"/>
  <c r="J87"/>
  <c r="J96"/>
  <c r="BK91"/>
  <c r="BK87"/>
  <c i="2" r="J406"/>
  <c r="J382"/>
  <c r="J372"/>
  <c r="BK365"/>
  <c r="J361"/>
  <c r="J355"/>
  <c r="J343"/>
  <c r="BK324"/>
  <c r="BK289"/>
  <c r="BK278"/>
  <c r="BK273"/>
  <c r="J271"/>
  <c r="J259"/>
  <c r="J214"/>
  <c r="BK199"/>
  <c r="J189"/>
  <c r="J152"/>
  <c r="J137"/>
  <c r="J124"/>
  <c r="J115"/>
  <c r="J101"/>
  <c r="J400"/>
  <c r="J390"/>
  <c r="J386"/>
  <c r="BK372"/>
  <c r="BK369"/>
  <c r="J365"/>
  <c r="J363"/>
  <c r="BK351"/>
  <c r="J344"/>
  <c r="BK342"/>
  <c r="J324"/>
  <c r="J322"/>
  <c r="J317"/>
  <c r="BK272"/>
  <c r="BK243"/>
  <c r="BK233"/>
  <c r="J207"/>
  <c r="BK185"/>
  <c r="J179"/>
  <c r="J155"/>
  <c r="BK152"/>
  <c r="BK143"/>
  <c r="J129"/>
  <c r="J116"/>
  <c r="BK406"/>
  <c r="BK390"/>
  <c r="J376"/>
  <c r="BK343"/>
  <c r="BK308"/>
  <c r="J293"/>
  <c r="J277"/>
  <c r="J243"/>
  <c r="J218"/>
  <c r="BK183"/>
  <c r="BK144"/>
  <c r="J128"/>
  <c r="BK101"/>
  <c r="BK386"/>
  <c r="BK378"/>
  <c r="BK345"/>
  <c r="J328"/>
  <c r="J312"/>
  <c r="J289"/>
  <c r="BK259"/>
  <c r="BK218"/>
  <c r="BK207"/>
  <c r="J170"/>
  <c r="J144"/>
  <c r="BK128"/>
  <c r="BK115"/>
  <c i="3" r="BK91"/>
  <c i="4" r="BK298"/>
  <c r="J293"/>
  <c r="BK283"/>
  <c r="J278"/>
  <c r="BK267"/>
  <c r="BK262"/>
  <c r="J257"/>
  <c r="J214"/>
  <c r="J207"/>
  <c r="J171"/>
  <c r="BK123"/>
  <c r="BK260"/>
  <c r="BK238"/>
  <c r="BK200"/>
  <c r="BK158"/>
  <c r="J116"/>
  <c r="J97"/>
  <c r="BK293"/>
  <c r="J281"/>
  <c r="J273"/>
  <c r="J267"/>
  <c r="BK257"/>
  <c r="BK252"/>
  <c r="J243"/>
  <c r="BK226"/>
  <c r="J192"/>
  <c r="BK259"/>
  <c r="BK221"/>
  <c r="J213"/>
  <c r="BK173"/>
  <c r="BK143"/>
  <c r="BK107"/>
  <c i="5" r="J115"/>
  <c r="BK138"/>
  <c r="BK134"/>
  <c r="J126"/>
  <c r="J96"/>
  <c r="J125"/>
  <c i="6" r="J100"/>
  <c r="BK96"/>
  <c r="BK88"/>
  <c r="BK97"/>
  <c r="J88"/>
  <c r="J86"/>
  <c i="2" r="BK332"/>
  <c r="J308"/>
  <c r="BK277"/>
  <c r="BK252"/>
  <c r="J139"/>
  <c r="J123"/>
  <c r="BK404"/>
  <c r="J394"/>
  <c r="J378"/>
  <c r="BK355"/>
  <c r="J342"/>
  <c r="J304"/>
  <c r="BK283"/>
  <c r="BK270"/>
  <c r="BK222"/>
  <c r="J185"/>
  <c r="BK148"/>
  <c r="J143"/>
  <c r="BK129"/>
  <c r="BK109"/>
  <c r="BK396"/>
  <c r="BK382"/>
  <c r="J369"/>
  <c r="J332"/>
  <c r="BK322"/>
  <c r="BK304"/>
  <c r="J278"/>
  <c r="J266"/>
  <c r="J233"/>
  <c r="BK209"/>
  <c r="BK189"/>
  <c r="BK157"/>
  <c r="BK139"/>
  <c r="BK124"/>
  <c r="J109"/>
  <c i="3" r="J93"/>
  <c r="J91"/>
  <c i="4" r="J296"/>
  <c r="BK281"/>
  <c r="BK274"/>
  <c r="J271"/>
  <c r="J264"/>
  <c r="J259"/>
  <c r="J254"/>
  <c r="BK185"/>
  <c r="J158"/>
  <c r="J124"/>
  <c r="BK264"/>
  <c r="BK243"/>
  <c r="BK209"/>
  <c r="BK171"/>
  <c r="J123"/>
  <c r="BK103"/>
  <c r="J298"/>
  <c r="J283"/>
  <c r="BK278"/>
  <c r="BK271"/>
  <c r="BK269"/>
  <c r="J262"/>
  <c r="BK254"/>
  <c r="J221"/>
  <c r="J200"/>
  <c r="J144"/>
  <c r="BK97"/>
  <c r="J265"/>
  <c r="BK251"/>
  <c r="J226"/>
  <c r="J153"/>
  <c r="J133"/>
  <c r="J103"/>
  <c i="5" r="BK142"/>
  <c r="J136"/>
  <c r="J132"/>
  <c r="J114"/>
  <c r="J104"/>
  <c r="BK136"/>
  <c r="BK132"/>
  <c r="J118"/>
  <c r="J133"/>
  <c i="6" r="J92"/>
  <c r="J93"/>
  <c r="J97"/>
  <c r="BK95"/>
  <c r="BK86"/>
  <c r="J95"/>
  <c i="2" r="BK400"/>
  <c r="J384"/>
  <c i="4" r="J269"/>
  <c r="BK265"/>
  <c r="J261"/>
  <c r="BK255"/>
  <c r="BK213"/>
  <c r="J176"/>
  <c r="J143"/>
  <c r="J111"/>
  <c r="BK292"/>
  <c r="J258"/>
  <c r="J219"/>
  <c r="BK176"/>
  <c r="J154"/>
  <c r="BK294"/>
  <c r="J282"/>
  <c r="J274"/>
  <c r="J270"/>
  <c r="J266"/>
  <c r="J255"/>
  <c r="J238"/>
  <c r="BK214"/>
  <c r="J173"/>
  <c r="BK133"/>
  <c r="BK96"/>
  <c r="BK261"/>
  <c r="BK192"/>
  <c r="BK154"/>
  <c r="BK134"/>
  <c r="BK111"/>
  <c r="J96"/>
  <c i="5" r="J138"/>
  <c r="J134"/>
  <c r="BK118"/>
  <c r="BK104"/>
  <c r="J112"/>
  <c r="BK141"/>
  <c r="J127"/>
  <c r="J142"/>
  <c r="BK112"/>
  <c r="BK100"/>
  <c i="6" r="BK98"/>
  <c r="J94"/>
  <c r="J98"/>
  <c r="J89"/>
  <c r="BK100"/>
  <c r="BK92"/>
  <c r="BK89"/>
  <c i="2" l="1" r="T100"/>
  <c r="P213"/>
  <c r="P265"/>
  <c r="BK282"/>
  <c r="J282"/>
  <c r="J68"/>
  <c r="P299"/>
  <c r="T321"/>
  <c r="BK362"/>
  <c r="J362"/>
  <c r="J72"/>
  <c r="P371"/>
  <c r="R385"/>
  <c i="4" r="R95"/>
  <c r="P225"/>
  <c r="BK279"/>
  <c r="J279"/>
  <c r="J69"/>
  <c r="BK291"/>
  <c r="J291"/>
  <c r="J70"/>
  <c i="5" r="T95"/>
  <c r="BK124"/>
  <c r="J124"/>
  <c r="J67"/>
  <c r="P131"/>
  <c r="R140"/>
  <c r="R139"/>
  <c i="2" r="P100"/>
  <c r="BK213"/>
  <c r="J213"/>
  <c r="J66"/>
  <c r="BK265"/>
  <c r="J265"/>
  <c r="J67"/>
  <c r="P282"/>
  <c r="R299"/>
  <c r="BK321"/>
  <c r="J321"/>
  <c r="J71"/>
  <c r="T362"/>
  <c r="T371"/>
  <c r="P385"/>
  <c i="4" r="P95"/>
  <c r="R225"/>
  <c r="P250"/>
  <c r="T279"/>
  <c r="R291"/>
  <c i="5" r="P95"/>
  <c r="R124"/>
  <c r="T131"/>
  <c r="BK140"/>
  <c r="J140"/>
  <c r="J71"/>
  <c i="6" r="BK85"/>
  <c i="2" r="BK100"/>
  <c r="T213"/>
  <c r="T265"/>
  <c r="T282"/>
  <c r="BK299"/>
  <c r="J299"/>
  <c r="J69"/>
  <c r="P321"/>
  <c r="P362"/>
  <c r="R371"/>
  <c r="R370"/>
  <c r="T385"/>
  <c i="4" r="BK95"/>
  <c r="J95"/>
  <c r="J65"/>
  <c r="BK225"/>
  <c r="J225"/>
  <c r="J66"/>
  <c r="R250"/>
  <c r="R279"/>
  <c r="P291"/>
  <c i="5" r="R95"/>
  <c r="R94"/>
  <c r="R93"/>
  <c r="T124"/>
  <c r="R131"/>
  <c r="P140"/>
  <c r="P139"/>
  <c i="6" r="R85"/>
  <c r="BK90"/>
  <c r="J90"/>
  <c r="J62"/>
  <c r="R90"/>
  <c i="2" r="R100"/>
  <c r="R99"/>
  <c r="R98"/>
  <c r="R213"/>
  <c r="R265"/>
  <c r="R282"/>
  <c r="T299"/>
  <c r="R321"/>
  <c r="R362"/>
  <c r="BK371"/>
  <c r="J371"/>
  <c r="J75"/>
  <c r="BK385"/>
  <c r="J385"/>
  <c r="J76"/>
  <c i="4" r="T95"/>
  <c r="T94"/>
  <c r="T93"/>
  <c r="T225"/>
  <c r="BK250"/>
  <c r="J250"/>
  <c r="J68"/>
  <c r="T250"/>
  <c r="P279"/>
  <c r="T291"/>
  <c i="5" r="BK95"/>
  <c r="J95"/>
  <c r="J65"/>
  <c r="P124"/>
  <c r="BK131"/>
  <c r="J131"/>
  <c r="J68"/>
  <c r="T140"/>
  <c r="T139"/>
  <c i="6" r="P85"/>
  <c r="T85"/>
  <c r="P90"/>
  <c r="T90"/>
  <c i="2" r="BK368"/>
  <c r="J368"/>
  <c r="J73"/>
  <c i="3" r="BK92"/>
  <c r="J92"/>
  <c r="J66"/>
  <c i="2" r="BK316"/>
  <c r="J316"/>
  <c r="J70"/>
  <c i="3" r="BK90"/>
  <c r="J90"/>
  <c r="J65"/>
  <c i="4" r="BK237"/>
  <c r="J237"/>
  <c r="J67"/>
  <c r="BK297"/>
  <c r="J297"/>
  <c r="J71"/>
  <c i="5" r="BK117"/>
  <c r="J117"/>
  <c r="J66"/>
  <c r="BK137"/>
  <c r="J137"/>
  <c r="J69"/>
  <c i="6" r="BK99"/>
  <c r="J99"/>
  <c r="J63"/>
  <c r="E48"/>
  <c r="J77"/>
  <c r="F80"/>
  <c r="BE86"/>
  <c r="BE87"/>
  <c r="BE91"/>
  <c r="BE93"/>
  <c r="BE94"/>
  <c r="BE95"/>
  <c r="BE97"/>
  <c r="BE98"/>
  <c r="BE88"/>
  <c r="BE89"/>
  <c r="BE92"/>
  <c r="BE96"/>
  <c r="BE100"/>
  <c i="5" r="F59"/>
  <c r="E81"/>
  <c r="BE114"/>
  <c r="BE127"/>
  <c r="BE133"/>
  <c r="BE134"/>
  <c r="BE136"/>
  <c r="BE138"/>
  <c r="J56"/>
  <c r="BE100"/>
  <c r="BE104"/>
  <c r="BE112"/>
  <c r="BE118"/>
  <c r="BE142"/>
  <c r="BE96"/>
  <c r="BE115"/>
  <c r="BE125"/>
  <c r="BE126"/>
  <c r="BE132"/>
  <c r="BE141"/>
  <c r="BE108"/>
  <c i="4" r="E81"/>
  <c r="BE123"/>
  <c r="BE158"/>
  <c r="BE174"/>
  <c r="BE176"/>
  <c r="BE207"/>
  <c r="BE214"/>
  <c r="BE238"/>
  <c r="BE252"/>
  <c r="BE255"/>
  <c r="BE257"/>
  <c r="BE258"/>
  <c r="BE262"/>
  <c r="BE264"/>
  <c r="BE266"/>
  <c r="BE103"/>
  <c r="BE111"/>
  <c r="BE116"/>
  <c r="BE154"/>
  <c r="BE173"/>
  <c r="BE209"/>
  <c r="BE215"/>
  <c r="BE260"/>
  <c r="BE263"/>
  <c r="BE270"/>
  <c r="BE274"/>
  <c r="BE280"/>
  <c r="BE292"/>
  <c r="BE296"/>
  <c r="F59"/>
  <c r="BE134"/>
  <c r="BE144"/>
  <c r="BE185"/>
  <c r="BE200"/>
  <c r="BE213"/>
  <c r="BE219"/>
  <c r="BE221"/>
  <c r="BE226"/>
  <c r="BE254"/>
  <c r="BE261"/>
  <c r="BE267"/>
  <c r="BE273"/>
  <c r="J56"/>
  <c r="BE96"/>
  <c r="BE97"/>
  <c r="BE107"/>
  <c r="BE124"/>
  <c r="BE133"/>
  <c r="BE143"/>
  <c r="BE153"/>
  <c r="BE171"/>
  <c r="BE192"/>
  <c r="BE233"/>
  <c r="BE243"/>
  <c r="BE251"/>
  <c r="BE259"/>
  <c r="BE265"/>
  <c r="BE268"/>
  <c r="BE269"/>
  <c r="BE271"/>
  <c r="BE272"/>
  <c r="BE278"/>
  <c r="BE281"/>
  <c r="BE282"/>
  <c r="BE283"/>
  <c r="BE293"/>
  <c r="BE294"/>
  <c r="BE298"/>
  <c i="2" r="J100"/>
  <c r="J65"/>
  <c i="3" r="J82"/>
  <c r="BE91"/>
  <c r="BE93"/>
  <c r="E76"/>
  <c r="F85"/>
  <c i="2" r="F59"/>
  <c r="J92"/>
  <c r="BE129"/>
  <c r="BE133"/>
  <c r="BE148"/>
  <c r="BE152"/>
  <c r="BE237"/>
  <c r="BE271"/>
  <c r="BE273"/>
  <c r="BE283"/>
  <c r="BE289"/>
  <c r="BE323"/>
  <c r="BE338"/>
  <c r="BE343"/>
  <c r="BE351"/>
  <c r="BE360"/>
  <c r="BE361"/>
  <c r="BE365"/>
  <c r="BE376"/>
  <c r="BE394"/>
  <c r="BE123"/>
  <c r="BE138"/>
  <c r="BE154"/>
  <c r="BE189"/>
  <c r="BE197"/>
  <c r="BE199"/>
  <c r="BE244"/>
  <c r="BE252"/>
  <c r="BE272"/>
  <c r="BE312"/>
  <c r="BE317"/>
  <c r="BE322"/>
  <c r="BE324"/>
  <c r="BE328"/>
  <c r="BE332"/>
  <c r="BE345"/>
  <c r="BE363"/>
  <c r="BE364"/>
  <c r="BE367"/>
  <c r="BE369"/>
  <c r="BE372"/>
  <c r="BE382"/>
  <c r="BE400"/>
  <c r="BE404"/>
  <c r="E50"/>
  <c r="BE101"/>
  <c r="BE105"/>
  <c r="BE124"/>
  <c r="BE137"/>
  <c r="BE155"/>
  <c r="BE157"/>
  <c r="BE183"/>
  <c r="BE185"/>
  <c r="BE207"/>
  <c r="BE209"/>
  <c r="BE214"/>
  <c r="BE218"/>
  <c r="BE259"/>
  <c r="BE266"/>
  <c r="BE270"/>
  <c r="BE278"/>
  <c r="BE300"/>
  <c r="BE308"/>
  <c r="BE355"/>
  <c r="BE378"/>
  <c r="BE384"/>
  <c r="BE386"/>
  <c r="BE390"/>
  <c r="BE109"/>
  <c r="BE114"/>
  <c r="BE115"/>
  <c r="BE116"/>
  <c r="BE128"/>
  <c r="BE139"/>
  <c r="BE143"/>
  <c r="BE144"/>
  <c r="BE170"/>
  <c r="BE179"/>
  <c r="BE222"/>
  <c r="BE233"/>
  <c r="BE243"/>
  <c r="BE277"/>
  <c r="BE293"/>
  <c r="BE304"/>
  <c r="BE342"/>
  <c r="BE344"/>
  <c r="BE396"/>
  <c r="BE406"/>
  <c r="F38"/>
  <c i="1" r="BC56"/>
  <c i="3" r="F39"/>
  <c i="1" r="BD57"/>
  <c i="3" r="F38"/>
  <c i="1" r="BC57"/>
  <c i="4" r="F39"/>
  <c i="1" r="BD59"/>
  <c i="5" r="F38"/>
  <c i="1" r="BC60"/>
  <c i="5" r="F39"/>
  <c i="1" r="BD60"/>
  <c i="2" r="F37"/>
  <c i="1" r="BB56"/>
  <c i="2" r="F36"/>
  <c i="1" r="BA56"/>
  <c i="4" r="J36"/>
  <c i="1" r="AW59"/>
  <c i="5" r="J36"/>
  <c i="1" r="AW60"/>
  <c i="6" r="F34"/>
  <c i="1" r="BA61"/>
  <c i="6" r="F37"/>
  <c i="1" r="BD61"/>
  <c i="2" r="J36"/>
  <c i="1" r="AW56"/>
  <c r="AS54"/>
  <c i="3" r="F36"/>
  <c i="1" r="BA57"/>
  <c i="4" r="F37"/>
  <c i="1" r="BB59"/>
  <c i="5" r="F36"/>
  <c i="1" r="BA60"/>
  <c i="6" r="F35"/>
  <c i="1" r="BB61"/>
  <c i="2" r="F39"/>
  <c i="1" r="BD56"/>
  <c i="3" r="J36"/>
  <c i="1" r="AW57"/>
  <c i="3" r="F37"/>
  <c i="1" r="BB57"/>
  <c i="4" r="F38"/>
  <c i="1" r="BC59"/>
  <c i="4" r="F36"/>
  <c i="1" r="BA59"/>
  <c i="5" r="F37"/>
  <c i="1" r="BB60"/>
  <c i="6" r="J34"/>
  <c i="1" r="AW61"/>
  <c i="6" r="F36"/>
  <c i="1" r="BC61"/>
  <c i="6" l="1" r="R84"/>
  <c r="R83"/>
  <c r="P84"/>
  <c r="P83"/>
  <c i="1" r="AU61"/>
  <c i="4" r="P94"/>
  <c r="P93"/>
  <c i="1" r="AU59"/>
  <c i="2" r="T370"/>
  <c i="5" r="T94"/>
  <c r="T93"/>
  <c i="6" r="T84"/>
  <c r="T83"/>
  <c r="BK84"/>
  <c r="J84"/>
  <c r="J60"/>
  <c i="4" r="R94"/>
  <c r="R93"/>
  <c i="2" r="P370"/>
  <c r="BK99"/>
  <c r="J99"/>
  <c r="J64"/>
  <c i="5" r="P94"/>
  <c r="P93"/>
  <c i="1" r="AU60"/>
  <c i="2" r="P99"/>
  <c r="P98"/>
  <c i="1" r="AU56"/>
  <c i="2" r="T99"/>
  <c r="T98"/>
  <c r="BK370"/>
  <c r="J370"/>
  <c r="J74"/>
  <c i="5" r="BK94"/>
  <c r="J94"/>
  <c r="J64"/>
  <c i="3" r="BK89"/>
  <c r="J89"/>
  <c r="J64"/>
  <c i="4" r="BK94"/>
  <c r="BK93"/>
  <c r="J93"/>
  <c r="J63"/>
  <c i="5" r="BK139"/>
  <c r="J139"/>
  <c r="J70"/>
  <c i="6" r="J85"/>
  <c r="J61"/>
  <c i="1" r="BC55"/>
  <c r="AY55"/>
  <c r="BB55"/>
  <c i="3" r="J35"/>
  <c i="1" r="AV57"/>
  <c r="AT57"/>
  <c i="4" r="F35"/>
  <c i="1" r="AZ59"/>
  <c r="BB58"/>
  <c r="AX58"/>
  <c i="5" r="F35"/>
  <c i="1" r="AZ60"/>
  <c i="2" r="F35"/>
  <c i="1" r="AZ56"/>
  <c r="BD58"/>
  <c i="6" r="J33"/>
  <c i="1" r="AV61"/>
  <c r="AT61"/>
  <c r="AU55"/>
  <c r="BA55"/>
  <c i="3" r="F35"/>
  <c i="1" r="AZ57"/>
  <c r="BD55"/>
  <c i="4" r="J35"/>
  <c i="1" r="AV59"/>
  <c r="AT59"/>
  <c r="BC58"/>
  <c r="AY58"/>
  <c i="5" r="J35"/>
  <c i="1" r="AV60"/>
  <c r="AT60"/>
  <c i="2" r="J35"/>
  <c i="1" r="AV56"/>
  <c r="AT56"/>
  <c r="BA58"/>
  <c r="AW58"/>
  <c i="6" r="F33"/>
  <c i="1" r="AZ61"/>
  <c i="5" l="1" r="BK93"/>
  <c r="J93"/>
  <c i="6" r="BK83"/>
  <c r="J83"/>
  <c r="J59"/>
  <c i="3" r="BK88"/>
  <c r="J88"/>
  <c r="J63"/>
  <c i="2" r="BK98"/>
  <c r="J98"/>
  <c r="J63"/>
  <c i="4" r="J94"/>
  <c r="J64"/>
  <c i="1" r="AU58"/>
  <c r="AZ58"/>
  <c r="AV58"/>
  <c r="AT58"/>
  <c r="BC54"/>
  <c r="W32"/>
  <c i="5" r="J32"/>
  <c i="1" r="AG60"/>
  <c i="4" r="J32"/>
  <c i="1" r="AG59"/>
  <c r="AX55"/>
  <c r="BD54"/>
  <c r="W33"/>
  <c r="BB54"/>
  <c r="AX54"/>
  <c r="AW55"/>
  <c r="BA54"/>
  <c r="W30"/>
  <c r="AZ55"/>
  <c r="AV55"/>
  <c i="4" l="1" r="J41"/>
  <c i="5" r="J41"/>
  <c r="J63"/>
  <c i="1" r="AU54"/>
  <c r="AN59"/>
  <c r="AN60"/>
  <c i="2" r="J32"/>
  <c i="1" r="AG56"/>
  <c r="AN56"/>
  <c i="3" r="J32"/>
  <c i="1" r="AG57"/>
  <c r="AT55"/>
  <c r="AY54"/>
  <c i="6" r="J30"/>
  <c i="1" r="AG61"/>
  <c r="AG58"/>
  <c r="AW54"/>
  <c r="AK30"/>
  <c r="W31"/>
  <c r="AZ54"/>
  <c r="W29"/>
  <c i="3" l="1" r="J41"/>
  <c i="6" r="J39"/>
  <c i="2" r="J41"/>
  <c i="1" r="AN57"/>
  <c r="AN61"/>
  <c r="AN58"/>
  <c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<sst xmlns="http://schemas.openxmlformats.org/spreadsheetml/2006/main">
  <si>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</si>
  <si>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</si>
  <si>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</si>
  <si>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</si>
  <si>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</si>
  <si>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{0c4ca153-a76d-4e9e-bbc0-4b70d254055f}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</si>
  <si>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</si>
  <si>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</si>
  <si>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</si>
  <si>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</si>
  <si>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</si>
  <si>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</si>
  <si>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</si>
  <si>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</si>
  <si>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20_06_12-3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</si>
  <si>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</si>
  <si>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</si>
  <si>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FONTÁNY BRUSEL</t>
  </si>
  <si>
    <t>KSO:</t>
  </si>
  <si>
    <t>825 59 11</t>
  </si>
  <si>
    <t>CC-CZ:</t>
  </si>
  <si>
    <t>24208</t>
  </si>
  <si>
    <t>Místo:</t>
  </si>
  <si>
    <t>HUSOVA ULICE CHRUDIM</t>
  </si>
  <si>
    <t>Datum:</t>
  </si>
  <si>
    <t>12. 6. 2020</t>
  </si>
  <si>
    <t>Zadavatel:</t>
  </si>
  <si>
    <t>IČ:</t>
  </si>
  <si>
    <t>00270211</t>
  </si>
  <si>
    <t>MĚSTO CHRUDIM</t>
  </si>
  <si>
    <t>DIČ:</t>
  </si>
  <si>
    <t>CZ00270211</t>
  </si>
  <si>
    <t>Uchazeč:</t>
  </si>
  <si>
    <t>Vyplň údaj</t>
  </si>
  <si>
    <t>Projektant:</t>
  </si>
  <si>
    <t>45521816</t>
  </si>
  <si>
    <t>Ing. Miloslav Jelínek</t>
  </si>
  <si>
    <t>CZ45521816</t>
  </si>
  <si>
    <t>True</t>
  </si>
  <si>
    <t>Zpracovatel:</t>
  </si>
  <si>
    <t>47469218</t>
  </si>
  <si>
    <t>Ing. Jiří Milička</t>
  </si>
  <si>
    <t>CZ47469218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</si>
  <si>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</si>
  <si>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</si>
  <si>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</si>
  <si>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</si>
  <si>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</si>
  <si>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</si>
  <si>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</si>
  <si>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</si>
  <si>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</si>
  <si>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</si>
  <si>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</si>
  <si>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</si>
  <si>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</si>
  <si>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</si>
  <si>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</si>
  <si>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</si>
  <si>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</si>
  <si>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</si>
  <si>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</si>
  <si>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</si>
  <si>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</si>
  <si>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</si>
  <si>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</si>
  <si>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</si>
  <si>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</si>
  <si>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</si>
  <si>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</si>
  <si>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</si>
  <si>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</si>
  <si>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</si>
  <si>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</si>
  <si>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</si>
  <si>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</si>
  <si>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</si>
  <si>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</si>
  <si>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</si>
  <si>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</si>
  <si>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</si>
  <si>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</si>
  <si>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</si>
  <si>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</si>
  <si>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1.</t>
  </si>
  <si>
    <t>SO - stavební objekty</t>
  </si>
  <si>
    <t>STA</t>
  </si>
  <si>
    <t>1</t>
  </si>
  <si>
    <t>{ab3a119e-d25e-4c4f-97f3-ddedaf3e6d06}</t>
  </si>
  <si>
    <t>2</t>
  </si>
  <si>
    <t>/</t>
  </si>
  <si>
    <t>D.1.1</t>
  </si>
  <si>
    <t>SO-01 stavební a konstrukční část technologie šachty</t>
  </si>
  <si>
    <t>Soupis</t>
  </si>
  <si>
    <t>{78d9a67e-a01d-4a15-9c1a-b265722a1fff}</t>
  </si>
  <si>
    <t>D.2.1</t>
  </si>
  <si>
    <t>TO-01 technologické řešení šachty</t>
  </si>
  <si>
    <t>{7e9c6c17-c7ee-4c8b-90a9-ab9a56fd15ce}</t>
  </si>
  <si>
    <t>2.</t>
  </si>
  <si>
    <t>IO - inženýrské objekty</t>
  </si>
  <si>
    <t>{7b746c06-1b43-4c8a-a24a-d1297fdc85fb}</t>
  </si>
  <si>
    <t>D.1.1-1</t>
  </si>
  <si>
    <t>IO-01, 02 - přípojka vody a kanalizace</t>
  </si>
  <si>
    <t>{b073e57d-6463-425b-92b5-a3baaff54386}</t>
  </si>
  <si>
    <t>D.1.1-2</t>
  </si>
  <si>
    <t>IO-03, 04 - přípojka elektro a úprava veřejného osvětlení</t>
  </si>
  <si>
    <t>{930c57e7-b26e-49a9-9c4c-62526d1d2ba9}</t>
  </si>
  <si>
    <t>3.</t>
  </si>
  <si>
    <t>VRN - vedlejší rozpočtové náklady</t>
  </si>
  <si>
    <t>{64bbfc78-eb12-43b0-a66c-03e86f235de4}</t>
  </si>
  <si>
    <t>KRYCÍ LIST SOUPISU PRACÍ</t>
  </si>
  <si>
    <t>Objekt:</t>
  </si>
  <si>
    <t>1. - SO - stavební objekty</t>
  </si>
  <si>
    <t>Soupis:</t>
  </si>
  <si>
    <t>D.1.1 - SO-01 stavební a konstrukční část technologie šachty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</si>
  <si>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</si>
  <si>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</si>
  <si>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</si>
  <si>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</si>
  <si>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</si>
  <si>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</si>
  <si>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</si>
  <si>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</si>
  <si>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</si>
  <si>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</si>
  <si>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</si>
  <si>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</si>
  <si>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</si>
  <si>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</si>
  <si>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</si>
  <si>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</si>
  <si>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771 - Podlahy z dlaždic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</si>
  <si>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</si>
  <si>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</si>
  <si>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</si>
  <si>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</si>
  <si>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</si>
  <si>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</si>
  <si>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</si>
  <si>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</si>
  <si>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</si>
  <si>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</si>
  <si>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</si>
  <si>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</si>
  <si>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</si>
  <si>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</si>
  <si>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</si>
  <si>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</si>
  <si>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</si>
  <si>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</si>
  <si>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</si>
  <si>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</si>
  <si>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</si>
  <si>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2018 02</t>
  </si>
  <si>
    <t>4</t>
  </si>
  <si>
    <t>1895865649</t>
  </si>
  <si>
    <t>VV</t>
  </si>
  <si>
    <t>chodník u fontány</t>
  </si>
  <si>
    <t>2,0*2,0</t>
  </si>
  <si>
    <t>Součet</t>
  </si>
  <si>
    <t>113107531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</si>
  <si>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100 do 150 mm</t>
  </si>
  <si>
    <t>1912660961</t>
  </si>
  <si>
    <t>stávající chodník</t>
  </si>
  <si>
    <t>6,1*1,6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</si>
  <si>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</si>
  <si>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</si>
  <si>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</si>
  <si>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</si>
  <si>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1551222551</t>
  </si>
  <si>
    <t>6,1</t>
  </si>
  <si>
    <t>2,0*2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</si>
  <si>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</si>
  <si>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</si>
  <si>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1136254045</t>
  </si>
  <si>
    <t>5</t>
  </si>
  <si>
    <t>120001101</t>
  </si>
  <si>
    <t>Příplatek k cenám vykopávek za ztížení vykopávky v blízkosti inženýrských sítí nebo výbušnin v horninách jakékoliv třídy</t>
  </si>
  <si>
    <t>m3</t>
  </si>
  <si>
    <t>-958948966</t>
  </si>
  <si>
    <t>6</t>
  </si>
  <si>
    <t>131201201</t>
  </si>
  <si>
    <t>Hloubení zapažených jam a zářezů s urovnáním dna do předepsaného profilu a spádu v hornině tř. 3 do 100 m3</t>
  </si>
  <si>
    <t>-1264509053</t>
  </si>
  <si>
    <t>šachta</t>
  </si>
  <si>
    <t>6,1*4,6*3,2</t>
  </si>
  <si>
    <t>1,2*1,1*0,4</t>
  </si>
  <si>
    <t>výkop ve fontáně</t>
  </si>
  <si>
    <t>1,0*1,0*1,2</t>
  </si>
  <si>
    <t>7</t>
  </si>
  <si>
    <t>131201209</t>
  </si>
  <si>
    <t>Hloubení zapažených jam a zářezů s urovnáním dna do předepsaného profilu a spádu Příplatek k cenám za lepivost horniny tř. 3</t>
  </si>
  <si>
    <t>-458736737</t>
  </si>
  <si>
    <t>8</t>
  </si>
  <si>
    <t>132201201</t>
  </si>
  <si>
    <t>Hloubení zapažených i nezapažených rýh šířky přes 600 do 2 000 mm s urovnáním dna do předepsaného profilu a spádu v hornině tř. 3 do 100 m3</t>
  </si>
  <si>
    <t>469993623</t>
  </si>
  <si>
    <t>technologické vedení k fontáně</t>
  </si>
  <si>
    <t>1,0*(2,5+4,0+8,5+4,0)*1,8</t>
  </si>
  <si>
    <t>9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</si>
  <si>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</si>
  <si>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</si>
  <si>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-440042496</t>
  </si>
  <si>
    <t>10</t>
  </si>
  <si>
    <t>151101101</t>
  </si>
  <si>
    <t>Zřízení pažení a rozepření stěn rýh pro podzemní vedení pro všechny šířky rýhy příložné pro jakoukoliv mezerovitost, hloubky do 2 m</t>
  </si>
  <si>
    <t>1002051359</t>
  </si>
  <si>
    <t>(2,5+4,0+8,5+4,0)*1,8*2</t>
  </si>
  <si>
    <t>11</t>
  </si>
  <si>
    <t>151101102</t>
  </si>
  <si>
    <t>Zřízení pažení a rozepření stěn rýh pro podzemní vedení pro všechny šířky rýhy příložné pro jakoukoliv mezerovitost, hloubky do 4 m</t>
  </si>
  <si>
    <t>-670420326</t>
  </si>
  <si>
    <t>(6,1+4,6)*2*3,2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</si>
  <si>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</si>
  <si>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</si>
  <si>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</si>
  <si>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1962385996</t>
  </si>
  <si>
    <t>13</t>
  </si>
  <si>
    <t>151101112</t>
  </si>
  <si>
    <t>Odstranění pažení a rozepření stěn rýh pro podzemní vedení s uložením materiálu na vzdálenost do 3 m od kraje výkopu příložné, hloubky přes 2 do 4 m</t>
  </si>
  <si>
    <t>2103710977</t>
  </si>
  <si>
    <t>14</t>
  </si>
  <si>
    <t>151101301</t>
  </si>
  <si>
    <t>Zřízení rozepření zapažených stěn výkopů s potřebným přepažováním při roubení příložném, hloubky do 4 m</t>
  </si>
  <si>
    <t>776357457</t>
  </si>
  <si>
    <t>rozepření výkopu šachty a při betonáži šachty</t>
  </si>
  <si>
    <t>6,1*4,6*3,2*2</t>
  </si>
  <si>
    <t>151101311</t>
  </si>
  <si>
    <t>Odstranění rozepření stěn výkopů s uložením materiálu na vzdálenost do 3 m od okraje výkopu roubení příložného, hloubky do 4 m</t>
  </si>
  <si>
    <t>306420773</t>
  </si>
  <si>
    <t>16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</si>
  <si>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</si>
  <si>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</si>
  <si>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-1889590981</t>
  </si>
  <si>
    <t>výkopy</t>
  </si>
  <si>
    <t>91,52+34,2</t>
  </si>
  <si>
    <t>17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</si>
  <si>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</si>
  <si>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</si>
  <si>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2138326919</t>
  </si>
  <si>
    <t>odvoz</t>
  </si>
  <si>
    <t>125,72-71,77+19,95+12,42+1,2+10,0</t>
  </si>
  <si>
    <t>18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</si>
  <si>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</si>
  <si>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</si>
  <si>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850945692</t>
  </si>
  <si>
    <t>97,52*10 'Přepočtené koeficientem množství</t>
  </si>
  <si>
    <t>19</t>
  </si>
  <si>
    <t>171201201</t>
  </si>
  <si>
    <t>Uložení sypaniny na skládky</t>
  </si>
  <si>
    <t>1835972778</t>
  </si>
  <si>
    <t>20</t>
  </si>
  <si>
    <t>171201211</t>
  </si>
  <si>
    <t>Poplatek za uložení stavebního odpadu na skládce (skládkovné) zeminy a kameniva zatříděného do Katalogu odpadů pod kódem 170 504</t>
  </si>
  <si>
    <t>t</t>
  </si>
  <si>
    <t>-1487812048</t>
  </si>
  <si>
    <t>97,52*1,8 'Přepočtené koeficientem množství</t>
  </si>
  <si>
    <t>174101101</t>
  </si>
  <si>
    <t>Zásyp sypaninou z jakékoliv horniny s uložením výkopku ve vrstvách se zhutněním jam, šachet, rýh nebo kolem objektů v těchto vykopávkách</t>
  </si>
  <si>
    <t>942575935</t>
  </si>
  <si>
    <t>1,0*(2,5+4,0+8,5+4,0)*(1,65-0,2-0,4)</t>
  </si>
  <si>
    <t>revizní šachta - trávnatá plocha</t>
  </si>
  <si>
    <t>1,0*(3,05-0,2)*(3,0+3,0+2,6)</t>
  </si>
  <si>
    <t>4,1*3,6*(0,45-0,2)</t>
  </si>
  <si>
    <t>revizní šachta - zpevněná plocha</t>
  </si>
  <si>
    <t>1,0*(3,05-0,35)*4,6</t>
  </si>
  <si>
    <t>ostatní</t>
  </si>
  <si>
    <t>22</t>
  </si>
  <si>
    <t>M</t>
  </si>
  <si>
    <t>58337368</t>
  </si>
  <si>
    <t>štěrkopísek frakce netříděná zásyp</t>
  </si>
  <si>
    <t>1040539788</t>
  </si>
  <si>
    <t>18,62*2 'Přepočtené koeficientem množství</t>
  </si>
  <si>
    <t>23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</si>
  <si>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</si>
  <si>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</si>
  <si>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-1824858840</t>
  </si>
  <si>
    <t>1,0*(2,5+4,0+8,5+4,0)*0,4</t>
  </si>
  <si>
    <t>24</t>
  </si>
  <si>
    <t>58331351</t>
  </si>
  <si>
    <t>kamenivo těžené drobné frakce 0-4</t>
  </si>
  <si>
    <t>1168967065</t>
  </si>
  <si>
    <t>7,6*2 'Přepočtené koeficientem množství</t>
  </si>
  <si>
    <t>25</t>
  </si>
  <si>
    <t>583-R2</t>
  </si>
  <si>
    <t>ochranná fólie</t>
  </si>
  <si>
    <t>1716671281</t>
  </si>
  <si>
    <t>(2,5+4,0+8,5+4,0)*5</t>
  </si>
  <si>
    <t>26</t>
  </si>
  <si>
    <t>181301103</t>
  </si>
  <si>
    <t>Rozprostření a urovnání ornice v rovině nebo ve svahu sklonu do 1:5 při souvislé ploše do 500 m2, tl. vrstvy přes 150 do 200 mm</t>
  </si>
  <si>
    <t>-830909073</t>
  </si>
  <si>
    <t>1,0*(2,5+4,0+8,5+4,0)*0,2</t>
  </si>
  <si>
    <t>4,6*6,1*0,2</t>
  </si>
  <si>
    <t>20*0,2</t>
  </si>
  <si>
    <t>27</t>
  </si>
  <si>
    <t>10364101</t>
  </si>
  <si>
    <t xml:space="preserve">zemina pro terénní úpravy -  ornice</t>
  </si>
  <si>
    <t>132120461</t>
  </si>
  <si>
    <t>4*2 'Přepočtené koeficientem množství</t>
  </si>
  <si>
    <t>28</t>
  </si>
  <si>
    <t>181411132-R1</t>
  </si>
  <si>
    <t>Založení trávníku na půdě předem připravené plochy do 1000 m2 výsevem včetně utažení parkového na svahu přes 1:5 do 1:2, včetně válcování, hnojení a zálivky</t>
  </si>
  <si>
    <t>-420908055</t>
  </si>
  <si>
    <t>1,0*(2,5+4,0+8,5+4,0)</t>
  </si>
  <si>
    <t>4,6*6,1</t>
  </si>
  <si>
    <t>29</t>
  </si>
  <si>
    <t>00572410</t>
  </si>
  <si>
    <t>osivo směs travní parková</t>
  </si>
  <si>
    <t>kg</t>
  </si>
  <si>
    <t>116693473</t>
  </si>
  <si>
    <t>67,05*0,015 'Přepočtené koeficientem množství</t>
  </si>
  <si>
    <t>30</t>
  </si>
  <si>
    <t>181951102</t>
  </si>
  <si>
    <t>Úprava pláně vyrovnáním výškových rozdílů v hornině tř. 1 až 4 se zhutněním</t>
  </si>
  <si>
    <t>-1235627903</t>
  </si>
  <si>
    <t>podloží šachty</t>
  </si>
  <si>
    <t>6,1*4,6</t>
  </si>
  <si>
    <t>Zakládání</t>
  </si>
  <si>
    <t>31</t>
  </si>
  <si>
    <t>215901101</t>
  </si>
  <si>
    <t>Zhutnění podloží pod násypy z rostlé horniny tř. 1 až 4 z hornin soudružných do 92 % PS a nesoudržných sypkých relativní ulehlosti I(d) do 0,8</t>
  </si>
  <si>
    <t>-176928175</t>
  </si>
  <si>
    <t>32</t>
  </si>
  <si>
    <t>271532213</t>
  </si>
  <si>
    <t>Podsyp pod základové konstrukce se zhutněním a urovnáním povrchu z kameniva hrubého, frakce 8 - 16 mm</t>
  </si>
  <si>
    <t>488698553</t>
  </si>
  <si>
    <t>6,1*4,6*0,15</t>
  </si>
  <si>
    <t>33</t>
  </si>
  <si>
    <t>273321411</t>
  </si>
  <si>
    <t>Základy z betonu železového (bez výztuže) desky z betonu bez zvláštních nároků na prostředí tř. C 20/25 - XC2</t>
  </si>
  <si>
    <t>1561234420</t>
  </si>
  <si>
    <t>podkladní beton šachty</t>
  </si>
  <si>
    <t>3,0*4,5*0,2</t>
  </si>
  <si>
    <t>1,2*1,1*0,1</t>
  </si>
  <si>
    <t>stropní deska šachty</t>
  </si>
  <si>
    <t>2,6*4,1*0,2</t>
  </si>
  <si>
    <t>dobetonávka fontány</t>
  </si>
  <si>
    <t>1,7*0,65*0,57</t>
  </si>
  <si>
    <t>1,0</t>
  </si>
  <si>
    <t>34</t>
  </si>
  <si>
    <t>273325-R1</t>
  </si>
  <si>
    <t>Příplatek k ŽB základových desek za provádění úpravy povrchu do tvaru stávající fontány včetně úpravy (snížení) povrchu u výtrysku</t>
  </si>
  <si>
    <t>479869481</t>
  </si>
  <si>
    <t>plocha opravy</t>
  </si>
  <si>
    <t>1,7*0,65</t>
  </si>
  <si>
    <t>35</t>
  </si>
  <si>
    <t>273351121</t>
  </si>
  <si>
    <t>Bednění základů desek zřízení</t>
  </si>
  <si>
    <t>1124010770</t>
  </si>
  <si>
    <t>podkladní deska</t>
  </si>
  <si>
    <t>(4,5+3,0)*2*0,2</t>
  </si>
  <si>
    <t>otvor kalníku</t>
  </si>
  <si>
    <t>(0,8+0,7)*2*0,5</t>
  </si>
  <si>
    <t>36</t>
  </si>
  <si>
    <t>273351122</t>
  </si>
  <si>
    <t>Bednění základů desek odstranění</t>
  </si>
  <si>
    <t>1024706654</t>
  </si>
  <si>
    <t>37</t>
  </si>
  <si>
    <t>273362021</t>
  </si>
  <si>
    <t>Výztuž základů desek ze svařovaných sítí z drátů typu KARI</t>
  </si>
  <si>
    <t>-1754956799</t>
  </si>
  <si>
    <t>podkladní beton - 80 kg/m3</t>
  </si>
  <si>
    <t>4,5*3,0*0,2*0,08</t>
  </si>
  <si>
    <t>stropní kce 100 kg/m3</t>
  </si>
  <si>
    <t>4,1*2,6*0,2*0,1</t>
  </si>
  <si>
    <t>0,05</t>
  </si>
  <si>
    <t>38</t>
  </si>
  <si>
    <t>279113142</t>
  </si>
  <si>
    <t>Základové zdi z tvárnic ztraceného bednění včetně výplně z betonu bez zvláštních nároků na vliv prostředí třídy C 20/25-XC2, tloušťky zdiva přes 150 do 200 mm</t>
  </si>
  <si>
    <t>1864328245</t>
  </si>
  <si>
    <t>zdivo šachty</t>
  </si>
  <si>
    <t>(4,1+3,6)*2*2,25</t>
  </si>
  <si>
    <t>(1,2+1,1)*2*0,3</t>
  </si>
  <si>
    <t>1,23*4*0,5</t>
  </si>
  <si>
    <t>38,49*1,05 'Přepočtené koeficientem množství</t>
  </si>
  <si>
    <t>39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</si>
  <si>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</si>
  <si>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</si>
  <si>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4839508</t>
  </si>
  <si>
    <t>zdivo - 80 kg/m3</t>
  </si>
  <si>
    <t>38,49*0,2*0,08*1,3</t>
  </si>
  <si>
    <t>obetonování - 80 kg/m3</t>
  </si>
  <si>
    <t>2,6*0,08</t>
  </si>
  <si>
    <t>Vodorovné konstrukce</t>
  </si>
  <si>
    <t>40</t>
  </si>
  <si>
    <t>411351011</t>
  </si>
  <si>
    <t>Bednění stropních konstrukcí - bez podpěrné konstrukce desek tloušťky stropní desky přes 5 do 25 cm zřízení</t>
  </si>
  <si>
    <t>1419502542</t>
  </si>
  <si>
    <t>stropní kce šachty</t>
  </si>
  <si>
    <t>3,7*2,2</t>
  </si>
  <si>
    <t>41</t>
  </si>
  <si>
    <t>411351012</t>
  </si>
  <si>
    <t>Bednění stropních konstrukcí - bez podpěrné konstrukce desek tloušťky stropní desky přes 5 do 25 cm odstranění</t>
  </si>
  <si>
    <t>31522622</t>
  </si>
  <si>
    <t>42</t>
  </si>
  <si>
    <t>411354313</t>
  </si>
  <si>
    <t>Podpěrná konstrukce stropů - desek, kleneb a skořepin výška podepření do 4 m tloušťka stropu přes 15 do 25 cm zřízení</t>
  </si>
  <si>
    <t>1885913963</t>
  </si>
  <si>
    <t>43</t>
  </si>
  <si>
    <t>411354314</t>
  </si>
  <si>
    <t>Podpěrná konstrukce stropů - desek, kleneb a skořepin výška podepření do 4 m tloušťka stropu přes 15 do 25 cm odstranění</t>
  </si>
  <si>
    <t>216594248</t>
  </si>
  <si>
    <t>44</t>
  </si>
  <si>
    <t>417351115</t>
  </si>
  <si>
    <t>Bednění bočnic ztužujících pásů a věnců včetně vzpěr zřízení</t>
  </si>
  <si>
    <t>1614870036</t>
  </si>
  <si>
    <t>boky stropní desky</t>
  </si>
  <si>
    <t>(4,1+3,6)*2*0,2</t>
  </si>
  <si>
    <t>45</t>
  </si>
  <si>
    <t>417351116</t>
  </si>
  <si>
    <t>Bednění bočnic ztužujících pásů a věnců včetně vzpěr odstranění</t>
  </si>
  <si>
    <t>-1276383322</t>
  </si>
  <si>
    <t>46</t>
  </si>
  <si>
    <t>451572111</t>
  </si>
  <si>
    <t>Lože pod potrubí, stoky a drobné objekty v otevřeném výkopu z kameniva drobného těženého 0 až 4 mm</t>
  </si>
  <si>
    <t>1611091528</t>
  </si>
  <si>
    <t>1,0*(2,5+4,0+8,5+4,0)*0,15</t>
  </si>
  <si>
    <t>Komunikace pozemní</t>
  </si>
  <si>
    <t>47</t>
  </si>
  <si>
    <t>564760011</t>
  </si>
  <si>
    <t>Podklad nebo kryt z kameniva hrubého drceného vel. 8-16 mm s rozprostřením a zhutněním, po zhutnění tl. 200 mm</t>
  </si>
  <si>
    <t>-1173894228</t>
  </si>
  <si>
    <t>4,0</t>
  </si>
  <si>
    <t>chodník u šachty</t>
  </si>
  <si>
    <t>1,6*6,1</t>
  </si>
  <si>
    <t>48</t>
  </si>
  <si>
    <t>581124115</t>
  </si>
  <si>
    <t>Kryt z prostého betonu komunikací pro pěší tl. 150 mm</t>
  </si>
  <si>
    <t>1274166548</t>
  </si>
  <si>
    <t>49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</si>
  <si>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</si>
  <si>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</si>
  <si>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-1430700427</t>
  </si>
  <si>
    <t>rozebraný chodník</t>
  </si>
  <si>
    <t xml:space="preserve">oprava </t>
  </si>
  <si>
    <t>Úpravy povrchů, podlahy a osazování výplní</t>
  </si>
  <si>
    <t>50</t>
  </si>
  <si>
    <t>612135101</t>
  </si>
  <si>
    <t>Hrubá výplň rýh maltou jakékoli šířky rýhy ve stěnách</t>
  </si>
  <si>
    <t>1953745734</t>
  </si>
  <si>
    <t>drážka fontány</t>
  </si>
  <si>
    <t>0,3*1,0</t>
  </si>
  <si>
    <t>51</t>
  </si>
  <si>
    <t>622131121</t>
  </si>
  <si>
    <t>Podkladní a spojovací vrstva vnějších omítaných ploch penetrace akrylát-silikonová nanášená ručně stěn</t>
  </si>
  <si>
    <t>-1648186129</t>
  </si>
  <si>
    <t>Úprava stávající fontány - doplnění</t>
  </si>
  <si>
    <t>34,98</t>
  </si>
  <si>
    <t>52</t>
  </si>
  <si>
    <t>622142001</t>
  </si>
  <si>
    <t>Potažení vnějších ploch pletivem v ploše nebo pruzích, na plném podkladu sklovláknitým vtlačením do tmelu stěn</t>
  </si>
  <si>
    <t>-1673240265</t>
  </si>
  <si>
    <t>53</t>
  </si>
  <si>
    <t>632683111</t>
  </si>
  <si>
    <t>Sešívání trhlin v betonových podlahách ocelovými sponkami se zálivkou pryskyřicí vzdálenosti sponek do 10 cm</t>
  </si>
  <si>
    <t>112829843</t>
  </si>
  <si>
    <t>spára montážního otvoru fontány</t>
  </si>
  <si>
    <t>(1,7+0,65)*2</t>
  </si>
  <si>
    <t>Trubní vedení</t>
  </si>
  <si>
    <t>54</t>
  </si>
  <si>
    <t>899620131</t>
  </si>
  <si>
    <t>Obetonování plastových šachet z polypropylenu betonem prostým v otevřeném výkopu, beton tř. C 16/20</t>
  </si>
  <si>
    <t>1657286279</t>
  </si>
  <si>
    <t>(3,7+2,2)*2*2,2*0,1</t>
  </si>
  <si>
    <t>Ostatní konstrukce a práce, bourání</t>
  </si>
  <si>
    <t>55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</si>
  <si>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</si>
  <si>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</si>
  <si>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1236086320</t>
  </si>
  <si>
    <t>56</t>
  </si>
  <si>
    <t>59217016-R1</t>
  </si>
  <si>
    <t>obrubník betonový chodníkový dle stávajícího</t>
  </si>
  <si>
    <t>-824701363</t>
  </si>
  <si>
    <t>57</t>
  </si>
  <si>
    <t>919735123</t>
  </si>
  <si>
    <t>Řezání stávajícího betonového krytu nebo podkladu hloubky přes 100 do 150 mm</t>
  </si>
  <si>
    <t>-146610278</t>
  </si>
  <si>
    <t>6,1+1,6+1,6</t>
  </si>
  <si>
    <t>58</t>
  </si>
  <si>
    <t>919735126</t>
  </si>
  <si>
    <t>Řezání stávajícího betonového krytu nebo podkladu hloubky přes 250 do 300 mm</t>
  </si>
  <si>
    <t>2045566857</t>
  </si>
  <si>
    <t>nařezání montážního otvoru fontány</t>
  </si>
  <si>
    <t>59</t>
  </si>
  <si>
    <t>972054691</t>
  </si>
  <si>
    <t>Vybourání otvorů ve stropech nebo klenbách železobetonových bez odstranění podlahy a násypu, plochy do 4 m2, tl. přes 80 mm</t>
  </si>
  <si>
    <t>-1686374177</t>
  </si>
  <si>
    <t>otvor do fontány</t>
  </si>
  <si>
    <t>60</t>
  </si>
  <si>
    <t>974049187</t>
  </si>
  <si>
    <t>Vysekání rýh v betonových zdech do hl. 300 mm a šířky do 300 mm</t>
  </si>
  <si>
    <t>228503020</t>
  </si>
  <si>
    <t>drážka odvětrání fontány</t>
  </si>
  <si>
    <t>61</t>
  </si>
  <si>
    <t>977151114</t>
  </si>
  <si>
    <t>Jádrové vrty diamantovými korunkami do stavebních materiálů (železobetonu, betonu, cihel, obkladů, dlažeb, kamene) průměru přes 50 do 60 mm</t>
  </si>
  <si>
    <t>-1012030064</t>
  </si>
  <si>
    <t>62</t>
  </si>
  <si>
    <t>977151116</t>
  </si>
  <si>
    <t>Jádrové vrty diamantovými korunkami do stavebních materiálů (železobetonu, betonu, cihel, obkladů, dlažeb, kamene) průměru přes 70 do 80 mm</t>
  </si>
  <si>
    <t>1246771799</t>
  </si>
  <si>
    <t>63</t>
  </si>
  <si>
    <t>977151122</t>
  </si>
  <si>
    <t>Jádrové vrty diamantovými korunkami do stavebních materiálů (železobetonu, betonu, cihel, obkladů, dlažeb, kamene) průměru přes 120 do 130 mm</t>
  </si>
  <si>
    <t>115106089</t>
  </si>
  <si>
    <t>64</t>
  </si>
  <si>
    <t>977151124</t>
  </si>
  <si>
    <t>Jádrové vrty diamantovými korunkami do stavebních materiálů (železobetonu, betonu, cihel, obkladů, dlažeb, kamene) průměru přes 150 do 180 mm</t>
  </si>
  <si>
    <t>1049222179</t>
  </si>
  <si>
    <t>protup pro potrubí fontánou</t>
  </si>
  <si>
    <t>0,8</t>
  </si>
  <si>
    <t>65</t>
  </si>
  <si>
    <t>978059361</t>
  </si>
  <si>
    <t>Odsekání obkladů stěn včetně otlučení podkladní omítky až na zdivo z mozaikových lepenců keramických nebo skleněných přes 1 m2</t>
  </si>
  <si>
    <t>-1348173889</t>
  </si>
  <si>
    <t>odsekání stávajícího obkladu fontány - doplnění</t>
  </si>
  <si>
    <t>23,47</t>
  </si>
  <si>
    <t>66</t>
  </si>
  <si>
    <t>985564223</t>
  </si>
  <si>
    <t>Kotvičky pro výztuž stříkaného betonu z betonářské oceli do chemické malty, hloubky kotvení přes 200 do 400 mm, průměru do 10 mm</t>
  </si>
  <si>
    <t>kus</t>
  </si>
  <si>
    <t>-1011388979</t>
  </si>
  <si>
    <t>vlepení kotev do fontány</t>
  </si>
  <si>
    <t>2*2</t>
  </si>
  <si>
    <t>5*2</t>
  </si>
  <si>
    <t>67</t>
  </si>
  <si>
    <t>999-R1</t>
  </si>
  <si>
    <t>samootevíratelný poklop ze slzičkového pozinkovaného plechu, vnější rozměr 900x900x44 mm, vnitřní rozměr 800x800x45 mm, s mělkým profilem rámu pro snadné zabudování do konstrukce, s těsněním klapání, uzamykatelný, s plynovou vzpěrou pro samootevírání, boční skryté panty, nosnost minimálně 300 kg, D+M</t>
  </si>
  <si>
    <t>ks</t>
  </si>
  <si>
    <t>-1017838442</t>
  </si>
  <si>
    <t>68</t>
  </si>
  <si>
    <t>999-R2</t>
  </si>
  <si>
    <t>přípravek na uchycení stojanu fontány, specifiakce viz část technologie fontány, D+M</t>
  </si>
  <si>
    <t>1663108086</t>
  </si>
  <si>
    <t>997</t>
  </si>
  <si>
    <t>Přesun sutě</t>
  </si>
  <si>
    <t>69</t>
  </si>
  <si>
    <t>997013111</t>
  </si>
  <si>
    <t>Vnitrostaveništní doprava suti a vybouraných hmot vodorovně do 50 m svisle s použitím mechanizace pro budovy a haly výšky do 6 m</t>
  </si>
  <si>
    <t>1016154323</t>
  </si>
  <si>
    <t>70</t>
  </si>
  <si>
    <t>997221571</t>
  </si>
  <si>
    <t>Vodorovná doprava vybouraných hmot bez naložení, ale se složením a s hrubým urovnáním na vzdálenost do 1 km</t>
  </si>
  <si>
    <t>321234652</t>
  </si>
  <si>
    <t>71</t>
  </si>
  <si>
    <t>997221579</t>
  </si>
  <si>
    <t>Vodorovná doprava vybouraných hmot bez naložení, ale se složením a s hrubým urovnáním na vzdálenost Příplatek k ceně za každý další i započatý 1 km přes 1 km</t>
  </si>
  <si>
    <t>-1495164950</t>
  </si>
  <si>
    <t>11,06*20 'Přepočtené koeficientem množství</t>
  </si>
  <si>
    <t>72</t>
  </si>
  <si>
    <t>997221815</t>
  </si>
  <si>
    <t>Poplatek za uložení stavebního odpadu na skládce (skládkovné) z prostého betonu zatříděného do Katalogu odpadů pod kódem 170 101</t>
  </si>
  <si>
    <t>-386450658</t>
  </si>
  <si>
    <t>998</t>
  </si>
  <si>
    <t>Přesun hmot</t>
  </si>
  <si>
    <t>73</t>
  </si>
  <si>
    <t>998271301</t>
  </si>
  <si>
    <t>Přesun hmot pro kanalizace (stoky) hloubené monolitické z betonu nebo železobetonu v otevřeném výkopu dopravní vzdálenost do 15 m</t>
  </si>
  <si>
    <t>-726451793</t>
  </si>
  <si>
    <t>PSV</t>
  </si>
  <si>
    <t>Práce a dodávky PSV</t>
  </si>
  <si>
    <t>711</t>
  </si>
  <si>
    <t>Izolace proti vodě, vlhkosti a plynům</t>
  </si>
  <si>
    <t>74</t>
  </si>
  <si>
    <t>711191101</t>
  </si>
  <si>
    <t>Provedení izolace proti zemní vlhkosti hydroizolační stěrkou na ploše vodorovné V jednovrstvá na betonu</t>
  </si>
  <si>
    <t>206294873</t>
  </si>
  <si>
    <t>75</t>
  </si>
  <si>
    <t>24551275</t>
  </si>
  <si>
    <t>stěrka minerální hydroizolační 2-složková cementem pojená</t>
  </si>
  <si>
    <t>-1191107853</t>
  </si>
  <si>
    <t>34,98*3,5 'Přepočtené koeficientem množství</t>
  </si>
  <si>
    <t>76</t>
  </si>
  <si>
    <t>711199101</t>
  </si>
  <si>
    <t>Provedení izolace proti zemní vlhkosti hydroizolační stěrkou doplňků vodotěsné těsnící pásky pro dilatační a styčné spáry</t>
  </si>
  <si>
    <t>-1521267942</t>
  </si>
  <si>
    <t>úprava fontány - doplnění</t>
  </si>
  <si>
    <t>34,54*2</t>
  </si>
  <si>
    <t>77</t>
  </si>
  <si>
    <t>28355200</t>
  </si>
  <si>
    <t>páska těsnící hydroizolačních stěrek pro vysoké zatížení 120 mm x 10 m</t>
  </si>
  <si>
    <t>-658923748</t>
  </si>
  <si>
    <t>69,08*1,1 'Přepočtené koeficientem množství</t>
  </si>
  <si>
    <t>78</t>
  </si>
  <si>
    <t>998711101</t>
  </si>
  <si>
    <t>Přesun hmot pro izolace proti vodě, vlhkosti a plynům stanovený z hmotnosti přesunovaného materiálu vodorovná dopravní vzdálenost do 50 m v objektech výšky do 6 m</t>
  </si>
  <si>
    <t>-1226179708</t>
  </si>
  <si>
    <t>771</t>
  </si>
  <si>
    <t>Podlahy z dlaždic</t>
  </si>
  <si>
    <t>79</t>
  </si>
  <si>
    <t>771579196</t>
  </si>
  <si>
    <t>Montáž podlah z dlaždic keramických Příplatek k cenám za dvousložkový spárovací tmel</t>
  </si>
  <si>
    <t>51494066</t>
  </si>
  <si>
    <t>80</t>
  </si>
  <si>
    <t>771584123</t>
  </si>
  <si>
    <t>Montáž podlah z mozaikových lepenců lepených flexibilním lepidlem keramických glazovaných</t>
  </si>
  <si>
    <t>-1403686380</t>
  </si>
  <si>
    <t>81</t>
  </si>
  <si>
    <t>59761-R1</t>
  </si>
  <si>
    <t>dlažba mozaiková slinutá, specifikace dle zadání investora</t>
  </si>
  <si>
    <t>-1380638633</t>
  </si>
  <si>
    <t>34,98*1,1 'Přepočtené koeficientem množství</t>
  </si>
  <si>
    <t>82</t>
  </si>
  <si>
    <t>771591111</t>
  </si>
  <si>
    <t>Podlahy - ostatní práce penetrace podkladu</t>
  </si>
  <si>
    <t>-264591272</t>
  </si>
  <si>
    <t>83</t>
  </si>
  <si>
    <t>771591172</t>
  </si>
  <si>
    <t>Podlahy - ostatní práce montáž ukončujícího profilu pro schodové hrany</t>
  </si>
  <si>
    <t>-742283023</t>
  </si>
  <si>
    <t>34,54</t>
  </si>
  <si>
    <t>84</t>
  </si>
  <si>
    <t>590-R1</t>
  </si>
  <si>
    <t>profil ukončovací pro vnější hrany obkladů, hliníková ohebná lišta, hliník eloxovaný v odstínu dlažby</t>
  </si>
  <si>
    <t>-761888567</t>
  </si>
  <si>
    <t>34,54*1,1 'Přepočtené koeficientem množství</t>
  </si>
  <si>
    <t>85</t>
  </si>
  <si>
    <t>998771101</t>
  </si>
  <si>
    <t>Přesun hmot pro podlahy z dlaždic stanovený z hmotnosti přesunovaného materiálu vodorovná dopravní vzdálenost do 50 m v objektech výšky do 6 m</t>
  </si>
  <si>
    <t>-1010643682</t>
  </si>
  <si>
    <t>D.2.1 - TO-01 technologické řešení šachty</t>
  </si>
  <si>
    <t xml:space="preserve">    724 - Zdravotechnika - technologie šachty</t>
  </si>
  <si>
    <t xml:space="preserve">    741 - Elektroinstalace - silnoproud šachty</t>
  </si>
  <si>
    <t>724</t>
  </si>
  <si>
    <t>Zdravotechnika - technologie šachty</t>
  </si>
  <si>
    <t>724-R1</t>
  </si>
  <si>
    <t>TO-01-1 technologické řešení šachty, soupis prací viz samostatný oddíl dokumentace</t>
  </si>
  <si>
    <t>586238150</t>
  </si>
  <si>
    <t>741</t>
  </si>
  <si>
    <t>Elektroinstalace - silnoproud šachty</t>
  </si>
  <si>
    <t>741-R1</t>
  </si>
  <si>
    <t>TO-01-2 technologické řešení šachty - elektroinstalace šachty, soupis prací viz samostatný oddíl dokumentace</t>
  </si>
  <si>
    <t>1495439117</t>
  </si>
  <si>
    <t>2. - IO - inženýrské objekty</t>
  </si>
  <si>
    <t>D.1.1-1 - IO-01, 02 - přípojka vody a kanalizace</t>
  </si>
  <si>
    <t>111201101</t>
  </si>
  <si>
    <t>Odstranění křovin a stromů s odstraněním kořenů průměru kmene do 100 mm do sklonu terénu 1 : 5, při celkové ploše do 1 000 m2</t>
  </si>
  <si>
    <t>1647198307</t>
  </si>
  <si>
    <t>-691878472</t>
  </si>
  <si>
    <t>kanalizace</t>
  </si>
  <si>
    <t>1,0*20,5</t>
  </si>
  <si>
    <t>vodovod</t>
  </si>
  <si>
    <t>0,8*20,0</t>
  </si>
  <si>
    <t>-961952113</t>
  </si>
  <si>
    <t>20,5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</si>
  <si>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</si>
  <si>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</si>
  <si>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918696904</t>
  </si>
  <si>
    <t>kolize s vedením</t>
  </si>
  <si>
    <t>1,0*10+25,0</t>
  </si>
  <si>
    <t>894133577</t>
  </si>
  <si>
    <t>1,0*5*1,2+25,0*1,2</t>
  </si>
  <si>
    <t>1,0*5*1,6</t>
  </si>
  <si>
    <t>1302430294</t>
  </si>
  <si>
    <t>napojení vody a kanalizace</t>
  </si>
  <si>
    <t>1,5*1,5*1,6</t>
  </si>
  <si>
    <t>1,5*1,5*1,2</t>
  </si>
  <si>
    <t>vodoměrná šachta</t>
  </si>
  <si>
    <t>2,0*2,0*1,5</t>
  </si>
  <si>
    <t>-1591622570</t>
  </si>
  <si>
    <t>-554400537</t>
  </si>
  <si>
    <t>výkop kanalizace</t>
  </si>
  <si>
    <t>1,0*20,5*1,45</t>
  </si>
  <si>
    <t>výkop vodovod - ornice</t>
  </si>
  <si>
    <t>0,8*17,55*0,2</t>
  </si>
  <si>
    <t>výkop vodovod</t>
  </si>
  <si>
    <t>0,8*17,55*1,0</t>
  </si>
  <si>
    <t>0,8*20,0*1,05</t>
  </si>
  <si>
    <t>949554996</t>
  </si>
  <si>
    <t>-484309627</t>
  </si>
  <si>
    <t>20,5*1,45*2</t>
  </si>
  <si>
    <t>17,55*0,2*2</t>
  </si>
  <si>
    <t>17,55*1,0*2</t>
  </si>
  <si>
    <t>20,0*1,05*2</t>
  </si>
  <si>
    <t>-1044794710</t>
  </si>
  <si>
    <t>306092179</t>
  </si>
  <si>
    <t>výkop u stávajícího napojení</t>
  </si>
  <si>
    <t>vodoměrná šachta výkop</t>
  </si>
  <si>
    <t>rozepření při dobetonávce nebo zásypu šachty</t>
  </si>
  <si>
    <t>2093951723</t>
  </si>
  <si>
    <t>239180191</t>
  </si>
  <si>
    <t>12,3+63,373+14,825</t>
  </si>
  <si>
    <t>-1187617237</t>
  </si>
  <si>
    <t>1,0*20,5*(0,6+0,2)</t>
  </si>
  <si>
    <t>0,8*17,55*0,45</t>
  </si>
  <si>
    <t>0,8*20,0*0,65</t>
  </si>
  <si>
    <t>výkop (zásyp) pod chodníky</t>
  </si>
  <si>
    <t>14,825</t>
  </si>
  <si>
    <t>4,882</t>
  </si>
  <si>
    <t>-1184740246</t>
  </si>
  <si>
    <t>58,825*10 'Přepočtené koeficientem množství</t>
  </si>
  <si>
    <t>721368668</t>
  </si>
  <si>
    <t>-1838620951</t>
  </si>
  <si>
    <t>58,825*1,8 'Přepočtené koeficientem množství</t>
  </si>
  <si>
    <t>-1858855902</t>
  </si>
  <si>
    <t>1,0*20,5*0,45</t>
  </si>
  <si>
    <t>0,8*17,55*0,35</t>
  </si>
  <si>
    <t>0,8*20,0*0,35</t>
  </si>
  <si>
    <t>58333674</t>
  </si>
  <si>
    <t>kamenivo těžené hrubé frakce 16/32</t>
  </si>
  <si>
    <t>-1590004606</t>
  </si>
  <si>
    <t>2*3,14*0,75*1,5*0,2</t>
  </si>
  <si>
    <t>revizní šachta</t>
  </si>
  <si>
    <t>2*3,14*0,4*1,5*0,2</t>
  </si>
  <si>
    <t>2,167*2 'Přepočtené koeficientem množství</t>
  </si>
  <si>
    <t>-820009411</t>
  </si>
  <si>
    <t xml:space="preserve">zásyp výkopu pod zpevněnými plochami </t>
  </si>
  <si>
    <t>14,825*2 'Přepočtené koeficientem množství</t>
  </si>
  <si>
    <t>-1381998686</t>
  </si>
  <si>
    <t>1437420716</t>
  </si>
  <si>
    <t>19,739*2 'Přepočtené koeficientem množství</t>
  </si>
  <si>
    <t>583-R1</t>
  </si>
  <si>
    <t>vyhledávací signální vodič CYKY 4 mm</t>
  </si>
  <si>
    <t>-743108901</t>
  </si>
  <si>
    <t>voda a kanalizace</t>
  </si>
  <si>
    <t>20,5+38,0</t>
  </si>
  <si>
    <t>1734447003</t>
  </si>
  <si>
    <t>-2108524649</t>
  </si>
  <si>
    <t>1053891895</t>
  </si>
  <si>
    <t>2,0*17,55</t>
  </si>
  <si>
    <t>-888341791</t>
  </si>
  <si>
    <t>35,1*0,015 'Přepočtené koeficientem množství</t>
  </si>
  <si>
    <t>-371103571</t>
  </si>
  <si>
    <t>šachta vodoměrná</t>
  </si>
  <si>
    <t>318788340</t>
  </si>
  <si>
    <t>1,0*20,5*0,15</t>
  </si>
  <si>
    <t>0,8*17,55*0,15</t>
  </si>
  <si>
    <t>0,8*20,0*0,15</t>
  </si>
  <si>
    <t>451573111</t>
  </si>
  <si>
    <t>Lože pod potrubí, stoky a drobné objekty v otevřeném výkopu z písku a štěrkopísku do 63 mm</t>
  </si>
  <si>
    <t>-1168003353</t>
  </si>
  <si>
    <t>lože pod vodoměrnou šachtu</t>
  </si>
  <si>
    <t>4,0*0,15</t>
  </si>
  <si>
    <t>-2079270472</t>
  </si>
  <si>
    <t>voda a kanalizace v chodníku</t>
  </si>
  <si>
    <t>-1258862023</t>
  </si>
  <si>
    <t>kanalizace a vodovod</t>
  </si>
  <si>
    <t>případná oprava</t>
  </si>
  <si>
    <t>871161141</t>
  </si>
  <si>
    <t>Montáž vodovodního potrubí z plastů v otevřeném výkopu z polyetylenu PE 100 svařovaných na tupo SDR 11/PN16 D 32 x 3,0 mm</t>
  </si>
  <si>
    <t>2036704425</t>
  </si>
  <si>
    <t>28613595</t>
  </si>
  <si>
    <t>potrubí dvouvrstvé PE100 s 10% signalizační vrstvou SDR 11 32x3,0 dl 12m</t>
  </si>
  <si>
    <t>1404938535</t>
  </si>
  <si>
    <t>38*1,015 'Přepočtené koeficientem množství</t>
  </si>
  <si>
    <t>871313121</t>
  </si>
  <si>
    <t>Montáž kanalizačního potrubí z plastů z tvrdého PVC těsněných gumovým kroužkem v otevřeném výkopu ve sklonu do 20 % DN 160</t>
  </si>
  <si>
    <t>381855883</t>
  </si>
  <si>
    <t>28611174</t>
  </si>
  <si>
    <t>trubka kanalizační PVC DN 160x3000 mm SN 10</t>
  </si>
  <si>
    <t>-1622769861</t>
  </si>
  <si>
    <t>20,5*1,02 'Přepočtené koeficientem množství</t>
  </si>
  <si>
    <t>879171111</t>
  </si>
  <si>
    <t>Montáž napojení vodovodní přípojky v otevřeném výkopu ve sklonu přes 20 % DN 32</t>
  </si>
  <si>
    <t>-906859426</t>
  </si>
  <si>
    <t>891361112</t>
  </si>
  <si>
    <t>Montáž vodovodních armatur na potrubí šoupátek nebo klapek uzavíracích v otevřeném výkopu nebo v šachtách s osazením zemní soupravy (bez poklopů) DN 250</t>
  </si>
  <si>
    <t>83003859</t>
  </si>
  <si>
    <t>42273574</t>
  </si>
  <si>
    <t>navrtávací pasy se závitovým výstupem z tvárné litiny, pro vodovodní PE a PVC potrubí 225-2”</t>
  </si>
  <si>
    <t>1050593581</t>
  </si>
  <si>
    <t>42221145</t>
  </si>
  <si>
    <t>šoupátko s PE vevařovacími konci, voda PN 10 DN 32/40 PE 100</t>
  </si>
  <si>
    <t>-267833453</t>
  </si>
  <si>
    <t>42291352</t>
  </si>
  <si>
    <t>poklop litinový šoupátkový pro zemní soupravy osazení do terénu a do vozovky</t>
  </si>
  <si>
    <t>-40329503</t>
  </si>
  <si>
    <t>55253665</t>
  </si>
  <si>
    <t>příruba zaslepovací z tvárné litiny práškový epoxid tl 250µm X DN 250mm</t>
  </si>
  <si>
    <t>-344235479</t>
  </si>
  <si>
    <t>42291072</t>
  </si>
  <si>
    <t>souprava zemní pro šoupátka DN 40-50mm Rd 1,5 m</t>
  </si>
  <si>
    <t>1644213558</t>
  </si>
  <si>
    <t>89200150-R1</t>
  </si>
  <si>
    <t>Napojení na stávající kanalizační šachtu, provedení prostupu a jeho zapravení, případná úprava dna a jiné nespecifikované práce</t>
  </si>
  <si>
    <t>-948863523</t>
  </si>
  <si>
    <t>721290112</t>
  </si>
  <si>
    <t>Zkouška těsnosti kanalizace v objektech vodou DN 150 nebo DN 200</t>
  </si>
  <si>
    <t>-168588586</t>
  </si>
  <si>
    <t>892233122</t>
  </si>
  <si>
    <t>Proplach a dezinfekce vodovodního potrubí DN od 40 do 70</t>
  </si>
  <si>
    <t>2012999360</t>
  </si>
  <si>
    <t>892241111</t>
  </si>
  <si>
    <t>Tlakové zkoušky vodou na potrubí DN do 80</t>
  </si>
  <si>
    <t>-1485209259</t>
  </si>
  <si>
    <t>893811152</t>
  </si>
  <si>
    <t>Osazení vodoměrné šachty z polypropylenu PP samonosné pro běžné zatížení kruhové, průměru D do 1,0 m, světlé hloubky od 1,2 m do 1,5 m</t>
  </si>
  <si>
    <t>-1200801782</t>
  </si>
  <si>
    <t>56230582</t>
  </si>
  <si>
    <t>šachta vodoměrná samonosná kruhová 1,0/1,3 m</t>
  </si>
  <si>
    <t>1812793532</t>
  </si>
  <si>
    <t>894812001</t>
  </si>
  <si>
    <t>Revizní a čistící šachta z polypropylenu PP pro hladké trouby DN 400 šachtové dno (DN šachty / DN trubního vedení) DN 400/160 přímý tok</t>
  </si>
  <si>
    <t>1101606543</t>
  </si>
  <si>
    <t>894812063</t>
  </si>
  <si>
    <t>Revizní a čistící šachta z polypropylenu PP pro hladké trouby DN 400 poklop litinový (pro zatížení) plný do teleskopické trubky (40 t)</t>
  </si>
  <si>
    <t>458154557</t>
  </si>
  <si>
    <t>894812142-R1</t>
  </si>
  <si>
    <t>Revizní a čistící šachta z polypropylenu PP pro hladké trouby DN 400 roura šachtová korugovaná teleskopická (včetně těsnění) 1000 mm</t>
  </si>
  <si>
    <t>1010308804</t>
  </si>
  <si>
    <t>894812149</t>
  </si>
  <si>
    <t>Revizní a čistící šachta z polypropylenu PP pro hladké trouby DN 315 roura šachtová korugovaná Příplatek k cenám 2131 - 2142 za uříznutí šachtové roury</t>
  </si>
  <si>
    <t>-1504596168</t>
  </si>
  <si>
    <t>-698643667</t>
  </si>
  <si>
    <t>doplnění ostatní</t>
  </si>
  <si>
    <t>2*3,14*0,75*0,1*1,5</t>
  </si>
  <si>
    <t>722270102</t>
  </si>
  <si>
    <t>Vodoměrové sestavy závitové G 1</t>
  </si>
  <si>
    <t>soubor</t>
  </si>
  <si>
    <t>1826644207</t>
  </si>
  <si>
    <t>-1933990151</t>
  </si>
  <si>
    <t xml:space="preserve">obrubník betonový chodníkový  dle stávajícího</t>
  </si>
  <si>
    <t>-1919790536</t>
  </si>
  <si>
    <t>916991121</t>
  </si>
  <si>
    <t>Lože pod obrubníky, krajníky nebo obruby z dlažebních kostek z betonu prostého tř. C 16/20</t>
  </si>
  <si>
    <t>-874996254</t>
  </si>
  <si>
    <t>-495957089</t>
  </si>
  <si>
    <t>20,5+4,0</t>
  </si>
  <si>
    <t>20,0*2</t>
  </si>
  <si>
    <t>dilatační spáry v betonu</t>
  </si>
  <si>
    <t>(24,0+15,0+9,0)/3*2,5</t>
  </si>
  <si>
    <t>1674890092</t>
  </si>
  <si>
    <t>582259198</t>
  </si>
  <si>
    <t>1162047121</t>
  </si>
  <si>
    <t>16,065*20 'Přepočtené koeficientem množství</t>
  </si>
  <si>
    <t>1623997168</t>
  </si>
  <si>
    <t>998276101</t>
  </si>
  <si>
    <t>Přesun hmot pro trubní vedení hloubené z trub z plastických hmot nebo sklolaminátových pro vodovody nebo kanalizace v otevřeném výkopu dopravní vzdálenost do 15 m</t>
  </si>
  <si>
    <t>-874011680</t>
  </si>
  <si>
    <t>D.1.1-2 - IO-03, 04 - přípojka elektro a úprava veřejného osvětlení</t>
  </si>
  <si>
    <t>Pavel prášil</t>
  </si>
  <si>
    <t xml:space="preserve">    741 - Elektroinstalace - silnoproud</t>
  </si>
  <si>
    <t>-443767458</t>
  </si>
  <si>
    <t>chodník u fontány VO</t>
  </si>
  <si>
    <t>40,0*0,5</t>
  </si>
  <si>
    <t>1232959891</t>
  </si>
  <si>
    <t>stávající chodník VO</t>
  </si>
  <si>
    <t>49295925</t>
  </si>
  <si>
    <t>výkopy VO a NN</t>
  </si>
  <si>
    <t>1,4+1,0+1,0</t>
  </si>
  <si>
    <t>-1345239756</t>
  </si>
  <si>
    <t>3,4</t>
  </si>
  <si>
    <t>1934997793</t>
  </si>
  <si>
    <t>3,4*10 'Přepočtené koeficientem množství</t>
  </si>
  <si>
    <t>405997819</t>
  </si>
  <si>
    <t>1659480439</t>
  </si>
  <si>
    <t>3,4*1,8 'Přepočtené koeficientem množství</t>
  </si>
  <si>
    <t>51811325</t>
  </si>
  <si>
    <t>725580363</t>
  </si>
  <si>
    <t>-175116065</t>
  </si>
  <si>
    <t>961044111</t>
  </si>
  <si>
    <t>Bourání základů z betonu prostého</t>
  </si>
  <si>
    <t>817272145</t>
  </si>
  <si>
    <t>základ svítidla</t>
  </si>
  <si>
    <t>0,2</t>
  </si>
  <si>
    <t>-1311344186</t>
  </si>
  <si>
    <t>204011842</t>
  </si>
  <si>
    <t>-91662844</t>
  </si>
  <si>
    <t>13,8*20 'Přepočtené koeficientem množství</t>
  </si>
  <si>
    <t>-813938804</t>
  </si>
  <si>
    <t>99091354</t>
  </si>
  <si>
    <t>Elektroinstalace - silnoproud</t>
  </si>
  <si>
    <t>IO-03 přípojka elektro, soupis prací viz samostatný oddíl dokumentace</t>
  </si>
  <si>
    <t>2122270886</t>
  </si>
  <si>
    <t>741-R2</t>
  </si>
  <si>
    <t>IO-04 úprava veřejného osvětlení, soupis prací viz samostatný oddíl dokumentace</t>
  </si>
  <si>
    <t>842865763</t>
  </si>
  <si>
    <t>3.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</si>
  <si>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</si>
  <si>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</si>
  <si>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</si>
  <si>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</si>
  <si>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</si>
  <si>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</si>
  <si>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</si>
  <si>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</si>
  <si>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011002000-R0</t>
  </si>
  <si>
    <t>Průzkumné práce - zajištění přesného polohopisného a výškopisného vytyčení sítí</t>
  </si>
  <si>
    <t>kpl</t>
  </si>
  <si>
    <t>1024</t>
  </si>
  <si>
    <t>2029676823</t>
  </si>
  <si>
    <t>012002000-R1</t>
  </si>
  <si>
    <t>Geodetické práce - vytyčení stavby a zpracování geometrického plánu</t>
  </si>
  <si>
    <t>-910499762</t>
  </si>
  <si>
    <t>013002000-R1</t>
  </si>
  <si>
    <t>Projekční práce - provedení dokumentace skutečného provedení stavby</t>
  </si>
  <si>
    <t>-1493554671</t>
  </si>
  <si>
    <t>013002000-R2</t>
  </si>
  <si>
    <t>Projektové práce - výrobní dokumentace stavby</t>
  </si>
  <si>
    <t>-578927515</t>
  </si>
  <si>
    <t>VRN3</t>
  </si>
  <si>
    <t>Zařízení staveniště</t>
  </si>
  <si>
    <t>031002000-R1</t>
  </si>
  <si>
    <t>Oplocení ZS včetně zřízení vjězdové brány</t>
  </si>
  <si>
    <t>1652873131</t>
  </si>
  <si>
    <t>031002000-R2</t>
  </si>
  <si>
    <t>Související práce pro zařízení staveniště (úprava staveniště a zřízení objektu ZS)</t>
  </si>
  <si>
    <t>-341009310</t>
  </si>
  <si>
    <t>033002000-R1</t>
  </si>
  <si>
    <t>Zřízení přípojného místa - elektro včetně staveništního rozvaděče a měření</t>
  </si>
  <si>
    <t>-1164895970</t>
  </si>
  <si>
    <t>033002000-R2</t>
  </si>
  <si>
    <t>Zřízení přípojného místa - vodovod včetně uzávěrů a měření</t>
  </si>
  <si>
    <t>2111704690</t>
  </si>
  <si>
    <t>033002000-R3</t>
  </si>
  <si>
    <t>Náklady zhotovitele na spotřebované energie</t>
  </si>
  <si>
    <t>-131966326</t>
  </si>
  <si>
    <t>034002000-R1</t>
  </si>
  <si>
    <t>Ochrana a zajištění bezpečnosti staveniště</t>
  </si>
  <si>
    <t>-913308894</t>
  </si>
  <si>
    <t>034002000-R2</t>
  </si>
  <si>
    <t>Dopravní značení a osvětlení staveniště</t>
  </si>
  <si>
    <t>246382257</t>
  </si>
  <si>
    <t>034002000-R3</t>
  </si>
  <si>
    <t>Informační cedule zhotovitele</t>
  </si>
  <si>
    <t>2145117635</t>
  </si>
  <si>
    <t>VRN9</t>
  </si>
  <si>
    <t>Ostatní náklady</t>
  </si>
  <si>
    <t>094002000-R1</t>
  </si>
  <si>
    <t>Ostatní náklady související s výstavbou</t>
  </si>
  <si>
    <t>-1806767929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</si>
</sst>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40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42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49</v>
      </c>
      <c r="E29" s="47"/>
      <c r="F29" s="32" t="s">
        <v>50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51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56</v>
      </c>
      <c r="U35" s="54"/>
      <c r="V35" s="54"/>
      <c r="W35" s="54"/>
      <c r="X35" s="56" t="s">
        <v>57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20_06_12-3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FONTÁNY BRUSEL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HUSOVA ULICE CHRUDIM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12. 6. 2020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CHRUDIM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34</v>
      </c>
      <c r="AJ49" s="40"/>
      <c r="AK49" s="40"/>
      <c r="AL49" s="40"/>
      <c r="AM49" s="73" t="str">
        <f>IF(E17="","",E17)</f>
        <v>Ing. Miloslav Jelínek</v>
      </c>
      <c r="AN49" s="64"/>
      <c r="AO49" s="64"/>
      <c r="AP49" s="64"/>
      <c r="AQ49" s="40"/>
      <c r="AR49" s="44"/>
      <c r="AS49" s="74" t="s">
        <v>59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32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73" t="str">
        <f>IF(E20="","",E20)</f>
        <v>Ing. Jiří Milička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60</v>
      </c>
      <c r="D52" s="87"/>
      <c r="E52" s="87"/>
      <c r="F52" s="87"/>
      <c r="G52" s="87"/>
      <c r="H52" s="88"/>
      <c r="I52" s="89" t="s">
        <v>61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62</v>
      </c>
      <c r="AH52" s="87"/>
      <c r="AI52" s="87"/>
      <c r="AJ52" s="87"/>
      <c r="AK52" s="87"/>
      <c r="AL52" s="87"/>
      <c r="AM52" s="87"/>
      <c r="AN52" s="89" t="s">
        <v>63</v>
      </c>
      <c r="AO52" s="87"/>
      <c r="AP52" s="87"/>
      <c r="AQ52" s="91" t="s">
        <v>64</v>
      </c>
      <c r="AR52" s="44"/>
      <c r="AS52" s="92" t="s">
        <v>65</v>
      </c>
      <c r="AT52" s="93" t="s">
        <v>66</v>
      </c>
      <c r="AU52" s="93" t="s">
        <v>67</v>
      </c>
      <c r="AV52" s="93" t="s">
        <v>68</v>
      </c>
      <c r="AW52" s="93" t="s">
        <v>69</v>
      </c>
      <c r="AX52" s="93" t="s">
        <v>70</v>
      </c>
      <c r="AY52" s="93" t="s">
        <v>71</v>
      </c>
      <c r="AZ52" s="93" t="s">
        <v>72</v>
      </c>
      <c r="BA52" s="93" t="s">
        <v>73</v>
      </c>
      <c r="BB52" s="93" t="s">
        <v>74</v>
      </c>
      <c r="BC52" s="93" t="s">
        <v>75</v>
      </c>
      <c r="BD52" s="94" t="s">
        <v>76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78</v>
      </c>
      <c r="AR54" s="104"/>
      <c r="AS54" s="105">
        <f>ROUND(AS55+AS58+AS61,2)</f>
        <v>0</v>
      </c>
      <c r="AT54" s="106">
        <f>ROUND(SUM(AV54:AW54),2)</f>
        <v>0</v>
      </c>
      <c r="AU54" s="107">
        <f>ROUND(AU55+AU58+AU61,5)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ROUND(AZ55+AZ58+AZ61,2)</f>
        <v>0</v>
      </c>
      <c r="BA54" s="106">
        <f>ROUND(BA55+BA58+BA61,2)</f>
        <v>0</v>
      </c>
      <c r="BB54" s="106">
        <f>ROUND(BB55+BB58+BB61,2)</f>
        <v>0</v>
      </c>
      <c r="BC54" s="106">
        <f>ROUND(BC55+BC58+BC61,2)</f>
        <v>0</v>
      </c>
      <c r="BD54" s="108">
        <f>ROUND(BD55+BD58+BD61,2)</f>
        <v>0</v>
      </c>
      <c r="BE54" s="6"/>
      <c r="BS54" s="109" t="s">
        <v>79</v>
      </c>
      <c r="BT54" s="109" t="s">
        <v>80</v>
      </c>
      <c r="BU54" s="110" t="s">
        <v>81</v>
      </c>
      <c r="BV54" s="109" t="s">
        <v>82</v>
      </c>
      <c r="BW54" s="109" t="s">
        <v>5</v>
      </c>
      <c r="BX54" s="109" t="s">
        <v>83</v>
      </c>
      <c r="CL54" s="109" t="s">
        <v>19</v>
      </c>
    </row>
    <row r="55" s="7" customFormat="1" ht="16.5" customHeight="1">
      <c r="A55" s="7"/>
      <c r="B55" s="111"/>
      <c r="C55" s="112"/>
      <c r="D55" s="113" t="s">
        <v>84</v>
      </c>
      <c r="E55" s="113"/>
      <c r="F55" s="113"/>
      <c r="G55" s="113"/>
      <c r="H55" s="113"/>
      <c r="I55" s="114"/>
      <c r="J55" s="113" t="s">
        <v>85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86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79</v>
      </c>
      <c r="BT55" s="123" t="s">
        <v>87</v>
      </c>
      <c r="BU55" s="123" t="s">
        <v>81</v>
      </c>
      <c r="BV55" s="123" t="s">
        <v>82</v>
      </c>
      <c r="BW55" s="123" t="s">
        <v>88</v>
      </c>
      <c r="BX55" s="123" t="s">
        <v>5</v>
      </c>
      <c r="CL55" s="123" t="s">
        <v>19</v>
      </c>
      <c r="CM55" s="123" t="s">
        <v>89</v>
      </c>
    </row>
    <row r="56" s="4" customFormat="1" ht="23.25" customHeight="1">
      <c r="A56" s="124" t="s">
        <v>90</v>
      </c>
      <c r="B56" s="63"/>
      <c r="C56" s="125"/>
      <c r="D56" s="125"/>
      <c r="E56" s="126" t="s">
        <v>91</v>
      </c>
      <c r="F56" s="126"/>
      <c r="G56" s="126"/>
      <c r="H56" s="126"/>
      <c r="I56" s="126"/>
      <c r="J56" s="125"/>
      <c r="K56" s="126" t="s">
        <v>92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'D.1.1 - SO-01 stavební a 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93</v>
      </c>
      <c r="AR56" s="65"/>
      <c r="AS56" s="129">
        <v>0</v>
      </c>
      <c r="AT56" s="130">
        <f>ROUND(SUM(AV56:AW56),2)</f>
        <v>0</v>
      </c>
      <c r="AU56" s="131">
        <f>'D.1.1 - SO-01 stavební a ...'!P98</f>
        <v>0</v>
      </c>
      <c r="AV56" s="130">
        <f>'D.1.1 - SO-01 stavební a ...'!J35</f>
        <v>0</v>
      </c>
      <c r="AW56" s="130">
        <f>'D.1.1 - SO-01 stavební a ...'!J36</f>
        <v>0</v>
      </c>
      <c r="AX56" s="130">
        <f>'D.1.1 - SO-01 stavební a ...'!J37</f>
        <v>0</v>
      </c>
      <c r="AY56" s="130">
        <f>'D.1.1 - SO-01 stavební a ...'!J38</f>
        <v>0</v>
      </c>
      <c r="AZ56" s="130">
        <f>'D.1.1 - SO-01 stavební a ...'!F35</f>
        <v>0</v>
      </c>
      <c r="BA56" s="130">
        <f>'D.1.1 - SO-01 stavební a ...'!F36</f>
        <v>0</v>
      </c>
      <c r="BB56" s="130">
        <f>'D.1.1 - SO-01 stavební a ...'!F37</f>
        <v>0</v>
      </c>
      <c r="BC56" s="130">
        <f>'D.1.1 - SO-01 stavební a ...'!F38</f>
        <v>0</v>
      </c>
      <c r="BD56" s="132">
        <f>'D.1.1 - SO-01 stavební a ...'!F39</f>
        <v>0</v>
      </c>
      <c r="BE56" s="4"/>
      <c r="BT56" s="133" t="s">
        <v>89</v>
      </c>
      <c r="BV56" s="133" t="s">
        <v>82</v>
      </c>
      <c r="BW56" s="133" t="s">
        <v>94</v>
      </c>
      <c r="BX56" s="133" t="s">
        <v>88</v>
      </c>
      <c r="CL56" s="133" t="s">
        <v>19</v>
      </c>
    </row>
    <row r="57" s="4" customFormat="1" ht="16.5" customHeight="1">
      <c r="A57" s="124" t="s">
        <v>90</v>
      </c>
      <c r="B57" s="63"/>
      <c r="C57" s="125"/>
      <c r="D57" s="125"/>
      <c r="E57" s="126" t="s">
        <v>95</v>
      </c>
      <c r="F57" s="126"/>
      <c r="G57" s="126"/>
      <c r="H57" s="126"/>
      <c r="I57" s="126"/>
      <c r="J57" s="125"/>
      <c r="K57" s="126" t="s">
        <v>96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'D.2.1 - TO-01 technologic...'!J32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93</v>
      </c>
      <c r="AR57" s="65"/>
      <c r="AS57" s="129">
        <v>0</v>
      </c>
      <c r="AT57" s="130">
        <f>ROUND(SUM(AV57:AW57),2)</f>
        <v>0</v>
      </c>
      <c r="AU57" s="131">
        <f>'D.2.1 - TO-01 technologic...'!P88</f>
        <v>0</v>
      </c>
      <c r="AV57" s="130">
        <f>'D.2.1 - TO-01 technologic...'!J35</f>
        <v>0</v>
      </c>
      <c r="AW57" s="130">
        <f>'D.2.1 - TO-01 technologic...'!J36</f>
        <v>0</v>
      </c>
      <c r="AX57" s="130">
        <f>'D.2.1 - TO-01 technologic...'!J37</f>
        <v>0</v>
      </c>
      <c r="AY57" s="130">
        <f>'D.2.1 - TO-01 technologic...'!J38</f>
        <v>0</v>
      </c>
      <c r="AZ57" s="130">
        <f>'D.2.1 - TO-01 technologic...'!F35</f>
        <v>0</v>
      </c>
      <c r="BA57" s="130">
        <f>'D.2.1 - TO-01 technologic...'!F36</f>
        <v>0</v>
      </c>
      <c r="BB57" s="130">
        <f>'D.2.1 - TO-01 technologic...'!F37</f>
        <v>0</v>
      </c>
      <c r="BC57" s="130">
        <f>'D.2.1 - TO-01 technologic...'!F38</f>
        <v>0</v>
      </c>
      <c r="BD57" s="132">
        <f>'D.2.1 - TO-01 technologic...'!F39</f>
        <v>0</v>
      </c>
      <c r="BE57" s="4"/>
      <c r="BT57" s="133" t="s">
        <v>89</v>
      </c>
      <c r="BV57" s="133" t="s">
        <v>82</v>
      </c>
      <c r="BW57" s="133" t="s">
        <v>97</v>
      </c>
      <c r="BX57" s="133" t="s">
        <v>88</v>
      </c>
      <c r="CL57" s="133" t="s">
        <v>19</v>
      </c>
    </row>
    <row r="58" s="7" customFormat="1" ht="16.5" customHeight="1">
      <c r="A58" s="7"/>
      <c r="B58" s="111"/>
      <c r="C58" s="112"/>
      <c r="D58" s="113" t="s">
        <v>98</v>
      </c>
      <c r="E58" s="113"/>
      <c r="F58" s="113"/>
      <c r="G58" s="113"/>
      <c r="H58" s="113"/>
      <c r="I58" s="114"/>
      <c r="J58" s="113" t="s">
        <v>99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86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79</v>
      </c>
      <c r="BT58" s="123" t="s">
        <v>87</v>
      </c>
      <c r="BU58" s="123" t="s">
        <v>81</v>
      </c>
      <c r="BV58" s="123" t="s">
        <v>82</v>
      </c>
      <c r="BW58" s="123" t="s">
        <v>100</v>
      </c>
      <c r="BX58" s="123" t="s">
        <v>5</v>
      </c>
      <c r="CL58" s="123" t="s">
        <v>19</v>
      </c>
      <c r="CM58" s="123" t="s">
        <v>89</v>
      </c>
    </row>
    <row r="59" s="4" customFormat="1" ht="16.5" customHeight="1">
      <c r="A59" s="124" t="s">
        <v>90</v>
      </c>
      <c r="B59" s="63"/>
      <c r="C59" s="125"/>
      <c r="D59" s="125"/>
      <c r="E59" s="126" t="s">
        <v>101</v>
      </c>
      <c r="F59" s="126"/>
      <c r="G59" s="126"/>
      <c r="H59" s="126"/>
      <c r="I59" s="126"/>
      <c r="J59" s="125"/>
      <c r="K59" s="126" t="s">
        <v>102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'D.1.1-1 - IO-01, 02 - pří...'!J32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93</v>
      </c>
      <c r="AR59" s="65"/>
      <c r="AS59" s="129">
        <v>0</v>
      </c>
      <c r="AT59" s="130">
        <f>ROUND(SUM(AV59:AW59),2)</f>
        <v>0</v>
      </c>
      <c r="AU59" s="131">
        <f>'D.1.1-1 - IO-01, 02 - pří...'!P93</f>
        <v>0</v>
      </c>
      <c r="AV59" s="130">
        <f>'D.1.1-1 - IO-01, 02 - pří...'!J35</f>
        <v>0</v>
      </c>
      <c r="AW59" s="130">
        <f>'D.1.1-1 - IO-01, 02 - pří...'!J36</f>
        <v>0</v>
      </c>
      <c r="AX59" s="130">
        <f>'D.1.1-1 - IO-01, 02 - pří...'!J37</f>
        <v>0</v>
      </c>
      <c r="AY59" s="130">
        <f>'D.1.1-1 - IO-01, 02 - pří...'!J38</f>
        <v>0</v>
      </c>
      <c r="AZ59" s="130">
        <f>'D.1.1-1 - IO-01, 02 - pří...'!F35</f>
        <v>0</v>
      </c>
      <c r="BA59" s="130">
        <f>'D.1.1-1 - IO-01, 02 - pří...'!F36</f>
        <v>0</v>
      </c>
      <c r="BB59" s="130">
        <f>'D.1.1-1 - IO-01, 02 - pří...'!F37</f>
        <v>0</v>
      </c>
      <c r="BC59" s="130">
        <f>'D.1.1-1 - IO-01, 02 - pří...'!F38</f>
        <v>0</v>
      </c>
      <c r="BD59" s="132">
        <f>'D.1.1-1 - IO-01, 02 - pří...'!F39</f>
        <v>0</v>
      </c>
      <c r="BE59" s="4"/>
      <c r="BT59" s="133" t="s">
        <v>89</v>
      </c>
      <c r="BV59" s="133" t="s">
        <v>82</v>
      </c>
      <c r="BW59" s="133" t="s">
        <v>103</v>
      </c>
      <c r="BX59" s="133" t="s">
        <v>100</v>
      </c>
      <c r="CL59" s="133" t="s">
        <v>19</v>
      </c>
    </row>
    <row r="60" s="4" customFormat="1" ht="23.25" customHeight="1">
      <c r="A60" s="124" t="s">
        <v>90</v>
      </c>
      <c r="B60" s="63"/>
      <c r="C60" s="125"/>
      <c r="D60" s="125"/>
      <c r="E60" s="126" t="s">
        <v>104</v>
      </c>
      <c r="F60" s="126"/>
      <c r="G60" s="126"/>
      <c r="H60" s="126"/>
      <c r="I60" s="126"/>
      <c r="J60" s="125"/>
      <c r="K60" s="126" t="s">
        <v>105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'D.1.1-2 - IO-03, 04 - pří...'!J32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93</v>
      </c>
      <c r="AR60" s="65"/>
      <c r="AS60" s="129">
        <v>0</v>
      </c>
      <c r="AT60" s="130">
        <f>ROUND(SUM(AV60:AW60),2)</f>
        <v>0</v>
      </c>
      <c r="AU60" s="131">
        <f>'D.1.1-2 - IO-03, 04 - pří...'!P93</f>
        <v>0</v>
      </c>
      <c r="AV60" s="130">
        <f>'D.1.1-2 - IO-03, 04 - pří...'!J35</f>
        <v>0</v>
      </c>
      <c r="AW60" s="130">
        <f>'D.1.1-2 - IO-03, 04 - pří...'!J36</f>
        <v>0</v>
      </c>
      <c r="AX60" s="130">
        <f>'D.1.1-2 - IO-03, 04 - pří...'!J37</f>
        <v>0</v>
      </c>
      <c r="AY60" s="130">
        <f>'D.1.1-2 - IO-03, 04 - pří...'!J38</f>
        <v>0</v>
      </c>
      <c r="AZ60" s="130">
        <f>'D.1.1-2 - IO-03, 04 - pří...'!F35</f>
        <v>0</v>
      </c>
      <c r="BA60" s="130">
        <f>'D.1.1-2 - IO-03, 04 - pří...'!F36</f>
        <v>0</v>
      </c>
      <c r="BB60" s="130">
        <f>'D.1.1-2 - IO-03, 04 - pří...'!F37</f>
        <v>0</v>
      </c>
      <c r="BC60" s="130">
        <f>'D.1.1-2 - IO-03, 04 - pří...'!F38</f>
        <v>0</v>
      </c>
      <c r="BD60" s="132">
        <f>'D.1.1-2 - IO-03, 04 - pří...'!F39</f>
        <v>0</v>
      </c>
      <c r="BE60" s="4"/>
      <c r="BT60" s="133" t="s">
        <v>89</v>
      </c>
      <c r="BV60" s="133" t="s">
        <v>82</v>
      </c>
      <c r="BW60" s="133" t="s">
        <v>106</v>
      </c>
      <c r="BX60" s="133" t="s">
        <v>100</v>
      </c>
      <c r="CL60" s="133" t="s">
        <v>19</v>
      </c>
    </row>
    <row r="61" s="7" customFormat="1" ht="16.5" customHeight="1">
      <c r="A61" s="124" t="s">
        <v>90</v>
      </c>
      <c r="B61" s="111"/>
      <c r="C61" s="112"/>
      <c r="D61" s="113" t="s">
        <v>107</v>
      </c>
      <c r="E61" s="113"/>
      <c r="F61" s="113"/>
      <c r="G61" s="113"/>
      <c r="H61" s="113"/>
      <c r="I61" s="114"/>
      <c r="J61" s="113" t="s">
        <v>108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6">
        <f>'3. - VRN - vedlejší rozpo...'!J30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86</v>
      </c>
      <c r="AR61" s="118"/>
      <c r="AS61" s="134">
        <v>0</v>
      </c>
      <c r="AT61" s="135">
        <f>ROUND(SUM(AV61:AW61),2)</f>
        <v>0</v>
      </c>
      <c r="AU61" s="136">
        <f>'3. - VRN - vedlejší rozpo...'!P83</f>
        <v>0</v>
      </c>
      <c r="AV61" s="135">
        <f>'3. - VRN - vedlejší rozpo...'!J33</f>
        <v>0</v>
      </c>
      <c r="AW61" s="135">
        <f>'3. - VRN - vedlejší rozpo...'!J34</f>
        <v>0</v>
      </c>
      <c r="AX61" s="135">
        <f>'3. - VRN - vedlejší rozpo...'!J35</f>
        <v>0</v>
      </c>
      <c r="AY61" s="135">
        <f>'3. - VRN - vedlejší rozpo...'!J36</f>
        <v>0</v>
      </c>
      <c r="AZ61" s="135">
        <f>'3. - VRN - vedlejší rozpo...'!F33</f>
        <v>0</v>
      </c>
      <c r="BA61" s="135">
        <f>'3. - VRN - vedlejší rozpo...'!F34</f>
        <v>0</v>
      </c>
      <c r="BB61" s="135">
        <f>'3. - VRN - vedlejší rozpo...'!F35</f>
        <v>0</v>
      </c>
      <c r="BC61" s="135">
        <f>'3. - VRN - vedlejší rozpo...'!F36</f>
        <v>0</v>
      </c>
      <c r="BD61" s="137">
        <f>'3. - VRN - vedlejší rozpo...'!F37</f>
        <v>0</v>
      </c>
      <c r="BE61" s="7"/>
      <c r="BT61" s="123" t="s">
        <v>87</v>
      </c>
      <c r="BV61" s="123" t="s">
        <v>82</v>
      </c>
      <c r="BW61" s="123" t="s">
        <v>109</v>
      </c>
      <c r="BX61" s="123" t="s">
        <v>5</v>
      </c>
      <c r="CL61" s="123" t="s">
        <v>19</v>
      </c>
      <c r="CM61" s="123" t="s">
        <v>89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2j8rJJ+nXuP5oalIC0ncbH3rPSDEsObdHjSDkWgOkUDaCttKQzx2euag2VG45/1E5IBkkZiXFE7LifxkI7a45A==" hashValue="Ab78W9dbPXHoeVcgujwcWsR9hm4gQCOZy+wqCK8d8sdHFNG8m+6HMFJSLDAGGHXMgIU4HoC6JVZHjlPX1MCbP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 - SO-01 stavební a ...'!C2" display="/"/>
    <hyperlink ref="A57" location="'D.2.1 - TO-01 technologic...'!C2" display="/"/>
    <hyperlink ref="A59" location="'D.1.1-1 - IO-01, 02 - pří...'!C2" display="/"/>
    <hyperlink ref="A60" location="'D.1.1-2 - IO-03, 04 - pří...'!C2" display="/"/>
    <hyperlink ref="A61" location="'3.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89</v>
      </c>
    </row>
    <row r="4" hidden="1" s="1" customFormat="1" ht="24.96" customHeight="1">
      <c r="B4" s="20"/>
      <c r="D4" s="140" t="s">
        <v>110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FONTÁNY BRUSEL</v>
      </c>
      <c r="F7" s="142"/>
      <c r="G7" s="142"/>
      <c r="H7" s="142"/>
      <c r="L7" s="20"/>
    </row>
    <row r="8" hidden="1" s="1" customFormat="1" ht="12" customHeight="1">
      <c r="B8" s="20"/>
      <c r="D8" s="142" t="s">
        <v>111</v>
      </c>
      <c r="L8" s="20"/>
    </row>
    <row r="9" hidden="1" s="2" customFormat="1" ht="16.5" customHeight="1">
      <c r="A9" s="38"/>
      <c r="B9" s="44"/>
      <c r="C9" s="38"/>
      <c r="D9" s="38"/>
      <c r="E9" s="143" t="s">
        <v>112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30" customHeight="1">
      <c r="A11" s="38"/>
      <c r="B11" s="44"/>
      <c r="C11" s="38"/>
      <c r="D11" s="38"/>
      <c r="E11" s="145" t="s">
        <v>114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78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12. 6. 2020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31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32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34</v>
      </c>
      <c r="E22" s="38"/>
      <c r="F22" s="38"/>
      <c r="G22" s="38"/>
      <c r="H22" s="38"/>
      <c r="I22" s="142" t="s">
        <v>27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30</v>
      </c>
      <c r="J23" s="133" t="s">
        <v>37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39</v>
      </c>
      <c r="E25" s="38"/>
      <c r="F25" s="38"/>
      <c r="G25" s="38"/>
      <c r="H25" s="38"/>
      <c r="I25" s="142" t="s">
        <v>27</v>
      </c>
      <c r="J25" s="133" t="s">
        <v>40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41</v>
      </c>
      <c r="F26" s="38"/>
      <c r="G26" s="38"/>
      <c r="H26" s="38"/>
      <c r="I26" s="142" t="s">
        <v>30</v>
      </c>
      <c r="J26" s="133" t="s">
        <v>42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78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45</v>
      </c>
      <c r="E32" s="38"/>
      <c r="F32" s="38"/>
      <c r="G32" s="38"/>
      <c r="H32" s="38"/>
      <c r="I32" s="38"/>
      <c r="J32" s="153">
        <f>ROUND(J98,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47</v>
      </c>
      <c r="G34" s="38"/>
      <c r="H34" s="38"/>
      <c r="I34" s="154" t="s">
        <v>46</v>
      </c>
      <c r="J34" s="154" t="s">
        <v>48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49</v>
      </c>
      <c r="E35" s="142" t="s">
        <v>50</v>
      </c>
      <c r="F35" s="156">
        <f>ROUND((SUM(BE98:BE406)),  2)</f>
        <v>0</v>
      </c>
      <c r="G35" s="38"/>
      <c r="H35" s="38"/>
      <c r="I35" s="157">
        <v>0.20999999999999999</v>
      </c>
      <c r="J35" s="156">
        <f>ROUND(((SUM(BE98:BE406))*I35),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56">
        <f>ROUND((SUM(BF98:BF406)),  2)</f>
        <v>0</v>
      </c>
      <c r="G36" s="38"/>
      <c r="H36" s="38"/>
      <c r="I36" s="157">
        <v>0.14999999999999999</v>
      </c>
      <c r="J36" s="156">
        <f>ROUND(((SUM(BF98:BF406))*I36),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56">
        <f>ROUND((SUM(BG98:BG406)),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53</v>
      </c>
      <c r="F38" s="156">
        <f>ROUND((SUM(BH98:BH406)),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54</v>
      </c>
      <c r="F39" s="156">
        <f>ROUND((SUM(BI98:BI406)),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55</v>
      </c>
      <c r="E41" s="160"/>
      <c r="F41" s="160"/>
      <c r="G41" s="161" t="s">
        <v>56</v>
      </c>
      <c r="H41" s="162" t="s">
        <v>57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FONTÁNY BRUSEL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D.1.1 - SO-01 stavební a konstrukční část technologie šachty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HUSOVA ULICE CHRUDIM</v>
      </c>
      <c r="G56" s="40"/>
      <c r="H56" s="40"/>
      <c r="I56" s="32" t="s">
        <v>24</v>
      </c>
      <c r="J56" s="72" t="str">
        <f>IF(J14="","",J14)</f>
        <v>12. 6. 2020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MĚSTO CHRUDIM</v>
      </c>
      <c r="G58" s="40"/>
      <c r="H58" s="40"/>
      <c r="I58" s="32" t="s">
        <v>34</v>
      </c>
      <c r="J58" s="36" t="str">
        <f>E23</f>
        <v>Ing. Miloslav Jelínek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32" t="s">
        <v>39</v>
      </c>
      <c r="J59" s="36" t="str">
        <f>E26</f>
        <v>Ing. Jiří Milička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116</v>
      </c>
      <c r="D61" s="171"/>
      <c r="E61" s="171"/>
      <c r="F61" s="171"/>
      <c r="G61" s="171"/>
      <c r="H61" s="171"/>
      <c r="I61" s="171"/>
      <c r="J61" s="172" t="s">
        <v>117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77</v>
      </c>
      <c r="D63" s="40"/>
      <c r="E63" s="40"/>
      <c r="F63" s="40"/>
      <c r="G63" s="40"/>
      <c r="H63" s="40"/>
      <c r="I63" s="40"/>
      <c r="J63" s="102">
        <f>J98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118</v>
      </c>
    </row>
    <row r="64" s="9" customFormat="1" ht="24.96" customHeight="1">
      <c r="A64" s="9"/>
      <c r="B64" s="174"/>
      <c r="C64" s="175"/>
      <c r="D64" s="176" t="s">
        <v>119</v>
      </c>
      <c r="E64" s="177"/>
      <c r="F64" s="177"/>
      <c r="G64" s="177"/>
      <c r="H64" s="177"/>
      <c r="I64" s="177"/>
      <c r="J64" s="178">
        <f>J99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120</v>
      </c>
      <c r="E65" s="182"/>
      <c r="F65" s="182"/>
      <c r="G65" s="182"/>
      <c r="H65" s="182"/>
      <c r="I65" s="182"/>
      <c r="J65" s="183">
        <f>J100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121</v>
      </c>
      <c r="E66" s="182"/>
      <c r="F66" s="182"/>
      <c r="G66" s="182"/>
      <c r="H66" s="182"/>
      <c r="I66" s="182"/>
      <c r="J66" s="183">
        <f>J213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122</v>
      </c>
      <c r="E67" s="182"/>
      <c r="F67" s="182"/>
      <c r="G67" s="182"/>
      <c r="H67" s="182"/>
      <c r="I67" s="182"/>
      <c r="J67" s="183">
        <f>J265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123</v>
      </c>
      <c r="E68" s="182"/>
      <c r="F68" s="182"/>
      <c r="G68" s="182"/>
      <c r="H68" s="182"/>
      <c r="I68" s="182"/>
      <c r="J68" s="183">
        <f>J282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124</v>
      </c>
      <c r="E69" s="182"/>
      <c r="F69" s="182"/>
      <c r="G69" s="182"/>
      <c r="H69" s="182"/>
      <c r="I69" s="182"/>
      <c r="J69" s="183">
        <f>J299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125</v>
      </c>
      <c r="E70" s="182"/>
      <c r="F70" s="182"/>
      <c r="G70" s="182"/>
      <c r="H70" s="182"/>
      <c r="I70" s="182"/>
      <c r="J70" s="183">
        <f>J316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126</v>
      </c>
      <c r="E71" s="182"/>
      <c r="F71" s="182"/>
      <c r="G71" s="182"/>
      <c r="H71" s="182"/>
      <c r="I71" s="182"/>
      <c r="J71" s="183">
        <f>J321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127</v>
      </c>
      <c r="E72" s="182"/>
      <c r="F72" s="182"/>
      <c r="G72" s="182"/>
      <c r="H72" s="182"/>
      <c r="I72" s="182"/>
      <c r="J72" s="183">
        <f>J362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128</v>
      </c>
      <c r="E73" s="182"/>
      <c r="F73" s="182"/>
      <c r="G73" s="182"/>
      <c r="H73" s="182"/>
      <c r="I73" s="182"/>
      <c r="J73" s="183">
        <f>J368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4"/>
      <c r="C74" s="175"/>
      <c r="D74" s="176" t="s">
        <v>129</v>
      </c>
      <c r="E74" s="177"/>
      <c r="F74" s="177"/>
      <c r="G74" s="177"/>
      <c r="H74" s="177"/>
      <c r="I74" s="177"/>
      <c r="J74" s="178">
        <f>J370</f>
        <v>0</v>
      </c>
      <c r="K74" s="175"/>
      <c r="L74" s="17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0"/>
      <c r="C75" s="125"/>
      <c r="D75" s="181" t="s">
        <v>130</v>
      </c>
      <c r="E75" s="182"/>
      <c r="F75" s="182"/>
      <c r="G75" s="182"/>
      <c r="H75" s="182"/>
      <c r="I75" s="182"/>
      <c r="J75" s="183">
        <f>J371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5"/>
      <c r="D76" s="181" t="s">
        <v>131</v>
      </c>
      <c r="E76" s="182"/>
      <c r="F76" s="182"/>
      <c r="G76" s="182"/>
      <c r="H76" s="182"/>
      <c r="I76" s="182"/>
      <c r="J76" s="183">
        <f>J385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132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69" t="str">
        <f>E7</f>
        <v>STAVEBNÍ ÚPRAVY FONTÁNY BRUSEL</v>
      </c>
      <c r="F86" s="32"/>
      <c r="G86" s="32"/>
      <c r="H86" s="32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2" t="s">
        <v>111</v>
      </c>
      <c r="D87" s="22"/>
      <c r="E87" s="22"/>
      <c r="F87" s="22"/>
      <c r="G87" s="22"/>
      <c r="H87" s="22"/>
      <c r="I87" s="22"/>
      <c r="J87" s="22"/>
      <c r="K87" s="22"/>
      <c r="L87" s="20"/>
    </row>
    <row r="88" s="2" customFormat="1" ht="16.5" customHeight="1">
      <c r="A88" s="38"/>
      <c r="B88" s="39"/>
      <c r="C88" s="40"/>
      <c r="D88" s="40"/>
      <c r="E88" s="169" t="s">
        <v>112</v>
      </c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113</v>
      </c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30" customHeight="1">
      <c r="A90" s="38"/>
      <c r="B90" s="39"/>
      <c r="C90" s="40"/>
      <c r="D90" s="40"/>
      <c r="E90" s="69" t="str">
        <f>E11</f>
        <v>D.1.1 - SO-01 stavební a konstrukční část technologie šachty</v>
      </c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22</v>
      </c>
      <c r="D92" s="40"/>
      <c r="E92" s="40"/>
      <c r="F92" s="27" t="str">
        <f>F14</f>
        <v>HUSOVA ULICE CHRUDIM</v>
      </c>
      <c r="G92" s="40"/>
      <c r="H92" s="40"/>
      <c r="I92" s="32" t="s">
        <v>24</v>
      </c>
      <c r="J92" s="72" t="str">
        <f>IF(J14="","",J14)</f>
        <v>12. 6. 2020</v>
      </c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26</v>
      </c>
      <c r="D94" s="40"/>
      <c r="E94" s="40"/>
      <c r="F94" s="27" t="str">
        <f>E17</f>
        <v>MĚSTO CHRUDIM</v>
      </c>
      <c r="G94" s="40"/>
      <c r="H94" s="40"/>
      <c r="I94" s="32" t="s">
        <v>34</v>
      </c>
      <c r="J94" s="36" t="str">
        <f>E23</f>
        <v>Ing. Miloslav Jelínek</v>
      </c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32</v>
      </c>
      <c r="D95" s="40"/>
      <c r="E95" s="40"/>
      <c r="F95" s="27" t="str">
        <f>IF(E20="","",E20)</f>
        <v>Vyplň údaj</v>
      </c>
      <c r="G95" s="40"/>
      <c r="H95" s="40"/>
      <c r="I95" s="32" t="s">
        <v>39</v>
      </c>
      <c r="J95" s="36" t="str">
        <f>E26</f>
        <v>Ing. Jiří Milička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85"/>
      <c r="B97" s="186"/>
      <c r="C97" s="187" t="s">
        <v>133</v>
      </c>
      <c r="D97" s="188" t="s">
        <v>64</v>
      </c>
      <c r="E97" s="188" t="s">
        <v>60</v>
      </c>
      <c r="F97" s="188" t="s">
        <v>61</v>
      </c>
      <c r="G97" s="188" t="s">
        <v>134</v>
      </c>
      <c r="H97" s="188" t="s">
        <v>135</v>
      </c>
      <c r="I97" s="188" t="s">
        <v>136</v>
      </c>
      <c r="J97" s="188" t="s">
        <v>117</v>
      </c>
      <c r="K97" s="189" t="s">
        <v>137</v>
      </c>
      <c r="L97" s="190"/>
      <c r="M97" s="92" t="s">
        <v>78</v>
      </c>
      <c r="N97" s="93" t="s">
        <v>49</v>
      </c>
      <c r="O97" s="93" t="s">
        <v>138</v>
      </c>
      <c r="P97" s="93" t="s">
        <v>139</v>
      </c>
      <c r="Q97" s="93" t="s">
        <v>140</v>
      </c>
      <c r="R97" s="93" t="s">
        <v>141</v>
      </c>
      <c r="S97" s="93" t="s">
        <v>142</v>
      </c>
      <c r="T97" s="94" t="s">
        <v>143</v>
      </c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</row>
    <row r="98" s="2" customFormat="1" ht="22.8" customHeight="1">
      <c r="A98" s="38"/>
      <c r="B98" s="39"/>
      <c r="C98" s="99" t="s">
        <v>144</v>
      </c>
      <c r="D98" s="40"/>
      <c r="E98" s="40"/>
      <c r="F98" s="40"/>
      <c r="G98" s="40"/>
      <c r="H98" s="40"/>
      <c r="I98" s="40"/>
      <c r="J98" s="191">
        <f>BK98</f>
        <v>0</v>
      </c>
      <c r="K98" s="40"/>
      <c r="L98" s="44"/>
      <c r="M98" s="95"/>
      <c r="N98" s="192"/>
      <c r="O98" s="96"/>
      <c r="P98" s="193">
        <f>P99+P370</f>
        <v>0</v>
      </c>
      <c r="Q98" s="96"/>
      <c r="R98" s="193">
        <f>R99+R370</f>
        <v>129.52994319000001</v>
      </c>
      <c r="S98" s="96"/>
      <c r="T98" s="194">
        <f>T99+T370</f>
        <v>11.060369999999999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79</v>
      </c>
      <c r="AU98" s="17" t="s">
        <v>118</v>
      </c>
      <c r="BK98" s="195">
        <f>BK99+BK370</f>
        <v>0</v>
      </c>
    </row>
    <row r="99" s="12" customFormat="1" ht="25.92" customHeight="1">
      <c r="A99" s="12"/>
      <c r="B99" s="196"/>
      <c r="C99" s="197"/>
      <c r="D99" s="198" t="s">
        <v>79</v>
      </c>
      <c r="E99" s="199" t="s">
        <v>145</v>
      </c>
      <c r="F99" s="199" t="s">
        <v>146</v>
      </c>
      <c r="G99" s="197"/>
      <c r="H99" s="197"/>
      <c r="I99" s="200"/>
      <c r="J99" s="201">
        <f>BK99</f>
        <v>0</v>
      </c>
      <c r="K99" s="197"/>
      <c r="L99" s="202"/>
      <c r="M99" s="203"/>
      <c r="N99" s="204"/>
      <c r="O99" s="204"/>
      <c r="P99" s="205">
        <f>P100+P213+P265+P282+P299+P316+P321+P362+P368</f>
        <v>0</v>
      </c>
      <c r="Q99" s="204"/>
      <c r="R99" s="205">
        <f>R100+R213+R265+R282+R299+R316+R321+R362+R368</f>
        <v>129.11808361000001</v>
      </c>
      <c r="S99" s="204"/>
      <c r="T99" s="206">
        <f>T100+T213+T265+T282+T299+T316+T321+T362+T368</f>
        <v>11.060369999999999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87</v>
      </c>
      <c r="AT99" s="208" t="s">
        <v>79</v>
      </c>
      <c r="AU99" s="208" t="s">
        <v>80</v>
      </c>
      <c r="AY99" s="207" t="s">
        <v>147</v>
      </c>
      <c r="BK99" s="209">
        <f>BK100+BK213+BK265+BK282+BK299+BK316+BK321+BK362+BK368</f>
        <v>0</v>
      </c>
    </row>
    <row r="100" s="12" customFormat="1" ht="22.8" customHeight="1">
      <c r="A100" s="12"/>
      <c r="B100" s="196"/>
      <c r="C100" s="197"/>
      <c r="D100" s="198" t="s">
        <v>79</v>
      </c>
      <c r="E100" s="210" t="s">
        <v>87</v>
      </c>
      <c r="F100" s="210" t="s">
        <v>148</v>
      </c>
      <c r="G100" s="197"/>
      <c r="H100" s="197"/>
      <c r="I100" s="200"/>
      <c r="J100" s="211">
        <f>BK100</f>
        <v>0</v>
      </c>
      <c r="K100" s="197"/>
      <c r="L100" s="202"/>
      <c r="M100" s="203"/>
      <c r="N100" s="204"/>
      <c r="O100" s="204"/>
      <c r="P100" s="205">
        <f>SUM(P101:P212)</f>
        <v>0</v>
      </c>
      <c r="Q100" s="204"/>
      <c r="R100" s="205">
        <f>SUM(R101:R212)</f>
        <v>60.656638640000004</v>
      </c>
      <c r="S100" s="204"/>
      <c r="T100" s="206">
        <f>SUM(T101:T212)</f>
        <v>6.2824999999999998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87</v>
      </c>
      <c r="AT100" s="208" t="s">
        <v>79</v>
      </c>
      <c r="AU100" s="208" t="s">
        <v>87</v>
      </c>
      <c r="AY100" s="207" t="s">
        <v>147</v>
      </c>
      <c r="BK100" s="209">
        <f>SUM(BK101:BK212)</f>
        <v>0</v>
      </c>
    </row>
    <row r="101" s="2" customFormat="1" ht="66.75" customHeight="1">
      <c r="A101" s="38"/>
      <c r="B101" s="39"/>
      <c r="C101" s="212" t="s">
        <v>87</v>
      </c>
      <c r="D101" s="212" t="s">
        <v>149</v>
      </c>
      <c r="E101" s="213" t="s">
        <v>150</v>
      </c>
      <c r="F101" s="214" t="s">
        <v>151</v>
      </c>
      <c r="G101" s="215" t="s">
        <v>152</v>
      </c>
      <c r="H101" s="216">
        <v>4</v>
      </c>
      <c r="I101" s="217"/>
      <c r="J101" s="218">
        <f>ROUND(I101*H101,2)</f>
        <v>0</v>
      </c>
      <c r="K101" s="214" t="s">
        <v>153</v>
      </c>
      <c r="L101" s="44"/>
      <c r="M101" s="219" t="s">
        <v>78</v>
      </c>
      <c r="N101" s="220" t="s">
        <v>50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0.26000000000000001</v>
      </c>
      <c r="T101" s="222">
        <f>S101*H101</f>
        <v>1.04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154</v>
      </c>
      <c r="AT101" s="223" t="s">
        <v>149</v>
      </c>
      <c r="AU101" s="223" t="s">
        <v>89</v>
      </c>
      <c r="AY101" s="17" t="s">
        <v>147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87</v>
      </c>
      <c r="BK101" s="224">
        <f>ROUND(I101*H101,2)</f>
        <v>0</v>
      </c>
      <c r="BL101" s="17" t="s">
        <v>154</v>
      </c>
      <c r="BM101" s="223" t="s">
        <v>155</v>
      </c>
    </row>
    <row r="102" s="13" customFormat="1">
      <c r="A102" s="13"/>
      <c r="B102" s="225"/>
      <c r="C102" s="226"/>
      <c r="D102" s="227" t="s">
        <v>156</v>
      </c>
      <c r="E102" s="228" t="s">
        <v>78</v>
      </c>
      <c r="F102" s="229" t="s">
        <v>157</v>
      </c>
      <c r="G102" s="226"/>
      <c r="H102" s="228" t="s">
        <v>78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156</v>
      </c>
      <c r="AU102" s="235" t="s">
        <v>89</v>
      </c>
      <c r="AV102" s="13" t="s">
        <v>87</v>
      </c>
      <c r="AW102" s="13" t="s">
        <v>38</v>
      </c>
      <c r="AX102" s="13" t="s">
        <v>80</v>
      </c>
      <c r="AY102" s="235" t="s">
        <v>147</v>
      </c>
    </row>
    <row r="103" s="14" customFormat="1">
      <c r="A103" s="14"/>
      <c r="B103" s="236"/>
      <c r="C103" s="237"/>
      <c r="D103" s="227" t="s">
        <v>156</v>
      </c>
      <c r="E103" s="238" t="s">
        <v>78</v>
      </c>
      <c r="F103" s="239" t="s">
        <v>158</v>
      </c>
      <c r="G103" s="237"/>
      <c r="H103" s="240">
        <v>4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156</v>
      </c>
      <c r="AU103" s="246" t="s">
        <v>89</v>
      </c>
      <c r="AV103" s="14" t="s">
        <v>89</v>
      </c>
      <c r="AW103" s="14" t="s">
        <v>38</v>
      </c>
      <c r="AX103" s="14" t="s">
        <v>80</v>
      </c>
      <c r="AY103" s="246" t="s">
        <v>147</v>
      </c>
    </row>
    <row r="104" s="15" customFormat="1">
      <c r="A104" s="15"/>
      <c r="B104" s="247"/>
      <c r="C104" s="248"/>
      <c r="D104" s="227" t="s">
        <v>156</v>
      </c>
      <c r="E104" s="249" t="s">
        <v>78</v>
      </c>
      <c r="F104" s="250" t="s">
        <v>159</v>
      </c>
      <c r="G104" s="248"/>
      <c r="H104" s="251">
        <v>4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156</v>
      </c>
      <c r="AU104" s="257" t="s">
        <v>89</v>
      </c>
      <c r="AV104" s="15" t="s">
        <v>154</v>
      </c>
      <c r="AW104" s="15" t="s">
        <v>38</v>
      </c>
      <c r="AX104" s="15" t="s">
        <v>87</v>
      </c>
      <c r="AY104" s="257" t="s">
        <v>147</v>
      </c>
    </row>
    <row r="105" s="2" customFormat="1" ht="66.75" customHeight="1">
      <c r="A105" s="38"/>
      <c r="B105" s="39"/>
      <c r="C105" s="212" t="s">
        <v>89</v>
      </c>
      <c r="D105" s="212" t="s">
        <v>149</v>
      </c>
      <c r="E105" s="213" t="s">
        <v>160</v>
      </c>
      <c r="F105" s="214" t="s">
        <v>161</v>
      </c>
      <c r="G105" s="215" t="s">
        <v>152</v>
      </c>
      <c r="H105" s="216">
        <v>9.7599999999999998</v>
      </c>
      <c r="I105" s="217"/>
      <c r="J105" s="218">
        <f>ROUND(I105*H105,2)</f>
        <v>0</v>
      </c>
      <c r="K105" s="214" t="s">
        <v>153</v>
      </c>
      <c r="L105" s="44"/>
      <c r="M105" s="219" t="s">
        <v>78</v>
      </c>
      <c r="N105" s="220" t="s">
        <v>50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0.32500000000000001</v>
      </c>
      <c r="T105" s="222">
        <f>S105*H105</f>
        <v>3.1720000000000002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154</v>
      </c>
      <c r="AT105" s="223" t="s">
        <v>149</v>
      </c>
      <c r="AU105" s="223" t="s">
        <v>89</v>
      </c>
      <c r="AY105" s="17" t="s">
        <v>147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87</v>
      </c>
      <c r="BK105" s="224">
        <f>ROUND(I105*H105,2)</f>
        <v>0</v>
      </c>
      <c r="BL105" s="17" t="s">
        <v>154</v>
      </c>
      <c r="BM105" s="223" t="s">
        <v>162</v>
      </c>
    </row>
    <row r="106" s="13" customFormat="1">
      <c r="A106" s="13"/>
      <c r="B106" s="225"/>
      <c r="C106" s="226"/>
      <c r="D106" s="227" t="s">
        <v>156</v>
      </c>
      <c r="E106" s="228" t="s">
        <v>78</v>
      </c>
      <c r="F106" s="229" t="s">
        <v>163</v>
      </c>
      <c r="G106" s="226"/>
      <c r="H106" s="228" t="s">
        <v>78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156</v>
      </c>
      <c r="AU106" s="235" t="s">
        <v>89</v>
      </c>
      <c r="AV106" s="13" t="s">
        <v>87</v>
      </c>
      <c r="AW106" s="13" t="s">
        <v>38</v>
      </c>
      <c r="AX106" s="13" t="s">
        <v>80</v>
      </c>
      <c r="AY106" s="235" t="s">
        <v>147</v>
      </c>
    </row>
    <row r="107" s="14" customFormat="1">
      <c r="A107" s="14"/>
      <c r="B107" s="236"/>
      <c r="C107" s="237"/>
      <c r="D107" s="227" t="s">
        <v>156</v>
      </c>
      <c r="E107" s="238" t="s">
        <v>78</v>
      </c>
      <c r="F107" s="239" t="s">
        <v>164</v>
      </c>
      <c r="G107" s="237"/>
      <c r="H107" s="240">
        <v>9.7599999999999998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156</v>
      </c>
      <c r="AU107" s="246" t="s">
        <v>89</v>
      </c>
      <c r="AV107" s="14" t="s">
        <v>89</v>
      </c>
      <c r="AW107" s="14" t="s">
        <v>38</v>
      </c>
      <c r="AX107" s="14" t="s">
        <v>80</v>
      </c>
      <c r="AY107" s="246" t="s">
        <v>147</v>
      </c>
    </row>
    <row r="108" s="15" customFormat="1">
      <c r="A108" s="15"/>
      <c r="B108" s="247"/>
      <c r="C108" s="248"/>
      <c r="D108" s="227" t="s">
        <v>156</v>
      </c>
      <c r="E108" s="249" t="s">
        <v>78</v>
      </c>
      <c r="F108" s="250" t="s">
        <v>159</v>
      </c>
      <c r="G108" s="248"/>
      <c r="H108" s="251">
        <v>9.7599999999999998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156</v>
      </c>
      <c r="AU108" s="257" t="s">
        <v>89</v>
      </c>
      <c r="AV108" s="15" t="s">
        <v>154</v>
      </c>
      <c r="AW108" s="15" t="s">
        <v>38</v>
      </c>
      <c r="AX108" s="15" t="s">
        <v>87</v>
      </c>
      <c r="AY108" s="257" t="s">
        <v>147</v>
      </c>
    </row>
    <row r="109" s="2" customFormat="1" ht="49.05" customHeight="1">
      <c r="A109" s="38"/>
      <c r="B109" s="39"/>
      <c r="C109" s="212" t="s">
        <v>165</v>
      </c>
      <c r="D109" s="212" t="s">
        <v>149</v>
      </c>
      <c r="E109" s="213" t="s">
        <v>166</v>
      </c>
      <c r="F109" s="214" t="s">
        <v>167</v>
      </c>
      <c r="G109" s="215" t="s">
        <v>168</v>
      </c>
      <c r="H109" s="216">
        <v>10.1</v>
      </c>
      <c r="I109" s="217"/>
      <c r="J109" s="218">
        <f>ROUND(I109*H109,2)</f>
        <v>0</v>
      </c>
      <c r="K109" s="214" t="s">
        <v>153</v>
      </c>
      <c r="L109" s="44"/>
      <c r="M109" s="219" t="s">
        <v>78</v>
      </c>
      <c r="N109" s="220" t="s">
        <v>50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0.20499999999999999</v>
      </c>
      <c r="T109" s="222">
        <f>S109*H109</f>
        <v>2.0705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154</v>
      </c>
      <c r="AT109" s="223" t="s">
        <v>149</v>
      </c>
      <c r="AU109" s="223" t="s">
        <v>89</v>
      </c>
      <c r="AY109" s="17" t="s">
        <v>147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87</v>
      </c>
      <c r="BK109" s="224">
        <f>ROUND(I109*H109,2)</f>
        <v>0</v>
      </c>
      <c r="BL109" s="17" t="s">
        <v>154</v>
      </c>
      <c r="BM109" s="223" t="s">
        <v>169</v>
      </c>
    </row>
    <row r="110" s="13" customFormat="1">
      <c r="A110" s="13"/>
      <c r="B110" s="225"/>
      <c r="C110" s="226"/>
      <c r="D110" s="227" t="s">
        <v>156</v>
      </c>
      <c r="E110" s="228" t="s">
        <v>78</v>
      </c>
      <c r="F110" s="229" t="s">
        <v>163</v>
      </c>
      <c r="G110" s="226"/>
      <c r="H110" s="228" t="s">
        <v>78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156</v>
      </c>
      <c r="AU110" s="235" t="s">
        <v>89</v>
      </c>
      <c r="AV110" s="13" t="s">
        <v>87</v>
      </c>
      <c r="AW110" s="13" t="s">
        <v>38</v>
      </c>
      <c r="AX110" s="13" t="s">
        <v>80</v>
      </c>
      <c r="AY110" s="235" t="s">
        <v>147</v>
      </c>
    </row>
    <row r="111" s="14" customFormat="1">
      <c r="A111" s="14"/>
      <c r="B111" s="236"/>
      <c r="C111" s="237"/>
      <c r="D111" s="227" t="s">
        <v>156</v>
      </c>
      <c r="E111" s="238" t="s">
        <v>78</v>
      </c>
      <c r="F111" s="239" t="s">
        <v>170</v>
      </c>
      <c r="G111" s="237"/>
      <c r="H111" s="240">
        <v>6.0999999999999996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156</v>
      </c>
      <c r="AU111" s="246" t="s">
        <v>89</v>
      </c>
      <c r="AV111" s="14" t="s">
        <v>89</v>
      </c>
      <c r="AW111" s="14" t="s">
        <v>38</v>
      </c>
      <c r="AX111" s="14" t="s">
        <v>80</v>
      </c>
      <c r="AY111" s="246" t="s">
        <v>147</v>
      </c>
    </row>
    <row r="112" s="14" customFormat="1">
      <c r="A112" s="14"/>
      <c r="B112" s="236"/>
      <c r="C112" s="237"/>
      <c r="D112" s="227" t="s">
        <v>156</v>
      </c>
      <c r="E112" s="238" t="s">
        <v>78</v>
      </c>
      <c r="F112" s="239" t="s">
        <v>171</v>
      </c>
      <c r="G112" s="237"/>
      <c r="H112" s="240">
        <v>4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156</v>
      </c>
      <c r="AU112" s="246" t="s">
        <v>89</v>
      </c>
      <c r="AV112" s="14" t="s">
        <v>89</v>
      </c>
      <c r="AW112" s="14" t="s">
        <v>38</v>
      </c>
      <c r="AX112" s="14" t="s">
        <v>80</v>
      </c>
      <c r="AY112" s="246" t="s">
        <v>147</v>
      </c>
    </row>
    <row r="113" s="15" customFormat="1">
      <c r="A113" s="15"/>
      <c r="B113" s="247"/>
      <c r="C113" s="248"/>
      <c r="D113" s="227" t="s">
        <v>156</v>
      </c>
      <c r="E113" s="249" t="s">
        <v>78</v>
      </c>
      <c r="F113" s="250" t="s">
        <v>159</v>
      </c>
      <c r="G113" s="248"/>
      <c r="H113" s="251">
        <v>10.1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156</v>
      </c>
      <c r="AU113" s="257" t="s">
        <v>89</v>
      </c>
      <c r="AV113" s="15" t="s">
        <v>154</v>
      </c>
      <c r="AW113" s="15" t="s">
        <v>38</v>
      </c>
      <c r="AX113" s="15" t="s">
        <v>87</v>
      </c>
      <c r="AY113" s="257" t="s">
        <v>147</v>
      </c>
    </row>
    <row r="114" s="2" customFormat="1" ht="90" customHeight="1">
      <c r="A114" s="38"/>
      <c r="B114" s="39"/>
      <c r="C114" s="212" t="s">
        <v>154</v>
      </c>
      <c r="D114" s="212" t="s">
        <v>149</v>
      </c>
      <c r="E114" s="213" t="s">
        <v>172</v>
      </c>
      <c r="F114" s="214" t="s">
        <v>173</v>
      </c>
      <c r="G114" s="215" t="s">
        <v>168</v>
      </c>
      <c r="H114" s="216">
        <v>2</v>
      </c>
      <c r="I114" s="217"/>
      <c r="J114" s="218">
        <f>ROUND(I114*H114,2)</f>
        <v>0</v>
      </c>
      <c r="K114" s="214" t="s">
        <v>153</v>
      </c>
      <c r="L114" s="44"/>
      <c r="M114" s="219" t="s">
        <v>78</v>
      </c>
      <c r="N114" s="220" t="s">
        <v>50</v>
      </c>
      <c r="O114" s="84"/>
      <c r="P114" s="221">
        <f>O114*H114</f>
        <v>0</v>
      </c>
      <c r="Q114" s="221">
        <v>0.0086800000000000002</v>
      </c>
      <c r="R114" s="221">
        <f>Q114*H114</f>
        <v>0.01736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154</v>
      </c>
      <c r="AT114" s="223" t="s">
        <v>149</v>
      </c>
      <c r="AU114" s="223" t="s">
        <v>89</v>
      </c>
      <c r="AY114" s="17" t="s">
        <v>147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87</v>
      </c>
      <c r="BK114" s="224">
        <f>ROUND(I114*H114,2)</f>
        <v>0</v>
      </c>
      <c r="BL114" s="17" t="s">
        <v>154</v>
      </c>
      <c r="BM114" s="223" t="s">
        <v>174</v>
      </c>
    </row>
    <row r="115" s="2" customFormat="1" ht="37.8" customHeight="1">
      <c r="A115" s="38"/>
      <c r="B115" s="39"/>
      <c r="C115" s="212" t="s">
        <v>175</v>
      </c>
      <c r="D115" s="212" t="s">
        <v>149</v>
      </c>
      <c r="E115" s="213" t="s">
        <v>176</v>
      </c>
      <c r="F115" s="214" t="s">
        <v>177</v>
      </c>
      <c r="G115" s="215" t="s">
        <v>178</v>
      </c>
      <c r="H115" s="216">
        <v>4</v>
      </c>
      <c r="I115" s="217"/>
      <c r="J115" s="218">
        <f>ROUND(I115*H115,2)</f>
        <v>0</v>
      </c>
      <c r="K115" s="214" t="s">
        <v>153</v>
      </c>
      <c r="L115" s="44"/>
      <c r="M115" s="219" t="s">
        <v>78</v>
      </c>
      <c r="N115" s="220" t="s">
        <v>50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154</v>
      </c>
      <c r="AT115" s="223" t="s">
        <v>149</v>
      </c>
      <c r="AU115" s="223" t="s">
        <v>89</v>
      </c>
      <c r="AY115" s="17" t="s">
        <v>147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87</v>
      </c>
      <c r="BK115" s="224">
        <f>ROUND(I115*H115,2)</f>
        <v>0</v>
      </c>
      <c r="BL115" s="17" t="s">
        <v>154</v>
      </c>
      <c r="BM115" s="223" t="s">
        <v>179</v>
      </c>
    </row>
    <row r="116" s="2" customFormat="1" ht="37.8" customHeight="1">
      <c r="A116" s="38"/>
      <c r="B116" s="39"/>
      <c r="C116" s="212" t="s">
        <v>180</v>
      </c>
      <c r="D116" s="212" t="s">
        <v>149</v>
      </c>
      <c r="E116" s="213" t="s">
        <v>181</v>
      </c>
      <c r="F116" s="214" t="s">
        <v>182</v>
      </c>
      <c r="G116" s="215" t="s">
        <v>178</v>
      </c>
      <c r="H116" s="216">
        <v>91.519999999999996</v>
      </c>
      <c r="I116" s="217"/>
      <c r="J116" s="218">
        <f>ROUND(I116*H116,2)</f>
        <v>0</v>
      </c>
      <c r="K116" s="214" t="s">
        <v>153</v>
      </c>
      <c r="L116" s="44"/>
      <c r="M116" s="219" t="s">
        <v>78</v>
      </c>
      <c r="N116" s="220" t="s">
        <v>50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154</v>
      </c>
      <c r="AT116" s="223" t="s">
        <v>149</v>
      </c>
      <c r="AU116" s="223" t="s">
        <v>89</v>
      </c>
      <c r="AY116" s="17" t="s">
        <v>147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87</v>
      </c>
      <c r="BK116" s="224">
        <f>ROUND(I116*H116,2)</f>
        <v>0</v>
      </c>
      <c r="BL116" s="17" t="s">
        <v>154</v>
      </c>
      <c r="BM116" s="223" t="s">
        <v>183</v>
      </c>
    </row>
    <row r="117" s="13" customFormat="1">
      <c r="A117" s="13"/>
      <c r="B117" s="225"/>
      <c r="C117" s="226"/>
      <c r="D117" s="227" t="s">
        <v>156</v>
      </c>
      <c r="E117" s="228" t="s">
        <v>78</v>
      </c>
      <c r="F117" s="229" t="s">
        <v>184</v>
      </c>
      <c r="G117" s="226"/>
      <c r="H117" s="228" t="s">
        <v>78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156</v>
      </c>
      <c r="AU117" s="235" t="s">
        <v>89</v>
      </c>
      <c r="AV117" s="13" t="s">
        <v>87</v>
      </c>
      <c r="AW117" s="13" t="s">
        <v>38</v>
      </c>
      <c r="AX117" s="13" t="s">
        <v>80</v>
      </c>
      <c r="AY117" s="235" t="s">
        <v>147</v>
      </c>
    </row>
    <row r="118" s="14" customFormat="1">
      <c r="A118" s="14"/>
      <c r="B118" s="236"/>
      <c r="C118" s="237"/>
      <c r="D118" s="227" t="s">
        <v>156</v>
      </c>
      <c r="E118" s="238" t="s">
        <v>78</v>
      </c>
      <c r="F118" s="239" t="s">
        <v>185</v>
      </c>
      <c r="G118" s="237"/>
      <c r="H118" s="240">
        <v>89.792000000000002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156</v>
      </c>
      <c r="AU118" s="246" t="s">
        <v>89</v>
      </c>
      <c r="AV118" s="14" t="s">
        <v>89</v>
      </c>
      <c r="AW118" s="14" t="s">
        <v>38</v>
      </c>
      <c r="AX118" s="14" t="s">
        <v>80</v>
      </c>
      <c r="AY118" s="246" t="s">
        <v>147</v>
      </c>
    </row>
    <row r="119" s="14" customFormat="1">
      <c r="A119" s="14"/>
      <c r="B119" s="236"/>
      <c r="C119" s="237"/>
      <c r="D119" s="227" t="s">
        <v>156</v>
      </c>
      <c r="E119" s="238" t="s">
        <v>78</v>
      </c>
      <c r="F119" s="239" t="s">
        <v>186</v>
      </c>
      <c r="G119" s="237"/>
      <c r="H119" s="240">
        <v>0.52800000000000002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156</v>
      </c>
      <c r="AU119" s="246" t="s">
        <v>89</v>
      </c>
      <c r="AV119" s="14" t="s">
        <v>89</v>
      </c>
      <c r="AW119" s="14" t="s">
        <v>38</v>
      </c>
      <c r="AX119" s="14" t="s">
        <v>80</v>
      </c>
      <c r="AY119" s="246" t="s">
        <v>147</v>
      </c>
    </row>
    <row r="120" s="13" customFormat="1">
      <c r="A120" s="13"/>
      <c r="B120" s="225"/>
      <c r="C120" s="226"/>
      <c r="D120" s="227" t="s">
        <v>156</v>
      </c>
      <c r="E120" s="228" t="s">
        <v>78</v>
      </c>
      <c r="F120" s="229" t="s">
        <v>187</v>
      </c>
      <c r="G120" s="226"/>
      <c r="H120" s="228" t="s">
        <v>78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156</v>
      </c>
      <c r="AU120" s="235" t="s">
        <v>89</v>
      </c>
      <c r="AV120" s="13" t="s">
        <v>87</v>
      </c>
      <c r="AW120" s="13" t="s">
        <v>38</v>
      </c>
      <c r="AX120" s="13" t="s">
        <v>80</v>
      </c>
      <c r="AY120" s="235" t="s">
        <v>147</v>
      </c>
    </row>
    <row r="121" s="14" customFormat="1">
      <c r="A121" s="14"/>
      <c r="B121" s="236"/>
      <c r="C121" s="237"/>
      <c r="D121" s="227" t="s">
        <v>156</v>
      </c>
      <c r="E121" s="238" t="s">
        <v>78</v>
      </c>
      <c r="F121" s="239" t="s">
        <v>188</v>
      </c>
      <c r="G121" s="237"/>
      <c r="H121" s="240">
        <v>1.2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156</v>
      </c>
      <c r="AU121" s="246" t="s">
        <v>89</v>
      </c>
      <c r="AV121" s="14" t="s">
        <v>89</v>
      </c>
      <c r="AW121" s="14" t="s">
        <v>38</v>
      </c>
      <c r="AX121" s="14" t="s">
        <v>80</v>
      </c>
      <c r="AY121" s="246" t="s">
        <v>147</v>
      </c>
    </row>
    <row r="122" s="15" customFormat="1">
      <c r="A122" s="15"/>
      <c r="B122" s="247"/>
      <c r="C122" s="248"/>
      <c r="D122" s="227" t="s">
        <v>156</v>
      </c>
      <c r="E122" s="249" t="s">
        <v>78</v>
      </c>
      <c r="F122" s="250" t="s">
        <v>159</v>
      </c>
      <c r="G122" s="248"/>
      <c r="H122" s="251">
        <v>91.519999999999996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156</v>
      </c>
      <c r="AU122" s="257" t="s">
        <v>89</v>
      </c>
      <c r="AV122" s="15" t="s">
        <v>154</v>
      </c>
      <c r="AW122" s="15" t="s">
        <v>38</v>
      </c>
      <c r="AX122" s="15" t="s">
        <v>87</v>
      </c>
      <c r="AY122" s="257" t="s">
        <v>147</v>
      </c>
    </row>
    <row r="123" s="2" customFormat="1" ht="37.8" customHeight="1">
      <c r="A123" s="38"/>
      <c r="B123" s="39"/>
      <c r="C123" s="212" t="s">
        <v>189</v>
      </c>
      <c r="D123" s="212" t="s">
        <v>149</v>
      </c>
      <c r="E123" s="213" t="s">
        <v>190</v>
      </c>
      <c r="F123" s="214" t="s">
        <v>191</v>
      </c>
      <c r="G123" s="215" t="s">
        <v>178</v>
      </c>
      <c r="H123" s="216">
        <v>91.519999999999996</v>
      </c>
      <c r="I123" s="217"/>
      <c r="J123" s="218">
        <f>ROUND(I123*H123,2)</f>
        <v>0</v>
      </c>
      <c r="K123" s="214" t="s">
        <v>153</v>
      </c>
      <c r="L123" s="44"/>
      <c r="M123" s="219" t="s">
        <v>78</v>
      </c>
      <c r="N123" s="220" t="s">
        <v>50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154</v>
      </c>
      <c r="AT123" s="223" t="s">
        <v>149</v>
      </c>
      <c r="AU123" s="223" t="s">
        <v>89</v>
      </c>
      <c r="AY123" s="17" t="s">
        <v>147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87</v>
      </c>
      <c r="BK123" s="224">
        <f>ROUND(I123*H123,2)</f>
        <v>0</v>
      </c>
      <c r="BL123" s="17" t="s">
        <v>154</v>
      </c>
      <c r="BM123" s="223" t="s">
        <v>192</v>
      </c>
    </row>
    <row r="124" s="2" customFormat="1" ht="44.25" customHeight="1">
      <c r="A124" s="38"/>
      <c r="B124" s="39"/>
      <c r="C124" s="212" t="s">
        <v>193</v>
      </c>
      <c r="D124" s="212" t="s">
        <v>149</v>
      </c>
      <c r="E124" s="213" t="s">
        <v>194</v>
      </c>
      <c r="F124" s="214" t="s">
        <v>195</v>
      </c>
      <c r="G124" s="215" t="s">
        <v>178</v>
      </c>
      <c r="H124" s="216">
        <v>34.200000000000003</v>
      </c>
      <c r="I124" s="217"/>
      <c r="J124" s="218">
        <f>ROUND(I124*H124,2)</f>
        <v>0</v>
      </c>
      <c r="K124" s="214" t="s">
        <v>153</v>
      </c>
      <c r="L124" s="44"/>
      <c r="M124" s="219" t="s">
        <v>78</v>
      </c>
      <c r="N124" s="220" t="s">
        <v>50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154</v>
      </c>
      <c r="AT124" s="223" t="s">
        <v>149</v>
      </c>
      <c r="AU124" s="223" t="s">
        <v>89</v>
      </c>
      <c r="AY124" s="17" t="s">
        <v>147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87</v>
      </c>
      <c r="BK124" s="224">
        <f>ROUND(I124*H124,2)</f>
        <v>0</v>
      </c>
      <c r="BL124" s="17" t="s">
        <v>154</v>
      </c>
      <c r="BM124" s="223" t="s">
        <v>196</v>
      </c>
    </row>
    <row r="125" s="13" customFormat="1">
      <c r="A125" s="13"/>
      <c r="B125" s="225"/>
      <c r="C125" s="226"/>
      <c r="D125" s="227" t="s">
        <v>156</v>
      </c>
      <c r="E125" s="228" t="s">
        <v>78</v>
      </c>
      <c r="F125" s="229" t="s">
        <v>197</v>
      </c>
      <c r="G125" s="226"/>
      <c r="H125" s="228" t="s">
        <v>78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156</v>
      </c>
      <c r="AU125" s="235" t="s">
        <v>89</v>
      </c>
      <c r="AV125" s="13" t="s">
        <v>87</v>
      </c>
      <c r="AW125" s="13" t="s">
        <v>38</v>
      </c>
      <c r="AX125" s="13" t="s">
        <v>80</v>
      </c>
      <c r="AY125" s="235" t="s">
        <v>147</v>
      </c>
    </row>
    <row r="126" s="14" customFormat="1">
      <c r="A126" s="14"/>
      <c r="B126" s="236"/>
      <c r="C126" s="237"/>
      <c r="D126" s="227" t="s">
        <v>156</v>
      </c>
      <c r="E126" s="238" t="s">
        <v>78</v>
      </c>
      <c r="F126" s="239" t="s">
        <v>198</v>
      </c>
      <c r="G126" s="237"/>
      <c r="H126" s="240">
        <v>34.200000000000003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156</v>
      </c>
      <c r="AU126" s="246" t="s">
        <v>89</v>
      </c>
      <c r="AV126" s="14" t="s">
        <v>89</v>
      </c>
      <c r="AW126" s="14" t="s">
        <v>38</v>
      </c>
      <c r="AX126" s="14" t="s">
        <v>80</v>
      </c>
      <c r="AY126" s="246" t="s">
        <v>147</v>
      </c>
    </row>
    <row r="127" s="15" customFormat="1">
      <c r="A127" s="15"/>
      <c r="B127" s="247"/>
      <c r="C127" s="248"/>
      <c r="D127" s="227" t="s">
        <v>156</v>
      </c>
      <c r="E127" s="249" t="s">
        <v>78</v>
      </c>
      <c r="F127" s="250" t="s">
        <v>159</v>
      </c>
      <c r="G127" s="248"/>
      <c r="H127" s="251">
        <v>34.200000000000003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156</v>
      </c>
      <c r="AU127" s="257" t="s">
        <v>89</v>
      </c>
      <c r="AV127" s="15" t="s">
        <v>154</v>
      </c>
      <c r="AW127" s="15" t="s">
        <v>38</v>
      </c>
      <c r="AX127" s="15" t="s">
        <v>87</v>
      </c>
      <c r="AY127" s="257" t="s">
        <v>147</v>
      </c>
    </row>
    <row r="128" s="2" customFormat="1" ht="49.05" customHeight="1">
      <c r="A128" s="38"/>
      <c r="B128" s="39"/>
      <c r="C128" s="212" t="s">
        <v>199</v>
      </c>
      <c r="D128" s="212" t="s">
        <v>149</v>
      </c>
      <c r="E128" s="213" t="s">
        <v>200</v>
      </c>
      <c r="F128" s="214" t="s">
        <v>201</v>
      </c>
      <c r="G128" s="215" t="s">
        <v>178</v>
      </c>
      <c r="H128" s="216">
        <v>34.200000000000003</v>
      </c>
      <c r="I128" s="217"/>
      <c r="J128" s="218">
        <f>ROUND(I128*H128,2)</f>
        <v>0</v>
      </c>
      <c r="K128" s="214" t="s">
        <v>153</v>
      </c>
      <c r="L128" s="44"/>
      <c r="M128" s="219" t="s">
        <v>78</v>
      </c>
      <c r="N128" s="220" t="s">
        <v>50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154</v>
      </c>
      <c r="AT128" s="223" t="s">
        <v>149</v>
      </c>
      <c r="AU128" s="223" t="s">
        <v>89</v>
      </c>
      <c r="AY128" s="17" t="s">
        <v>147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87</v>
      </c>
      <c r="BK128" s="224">
        <f>ROUND(I128*H128,2)</f>
        <v>0</v>
      </c>
      <c r="BL128" s="17" t="s">
        <v>154</v>
      </c>
      <c r="BM128" s="223" t="s">
        <v>202</v>
      </c>
    </row>
    <row r="129" s="2" customFormat="1" ht="37.8" customHeight="1">
      <c r="A129" s="38"/>
      <c r="B129" s="39"/>
      <c r="C129" s="212" t="s">
        <v>203</v>
      </c>
      <c r="D129" s="212" t="s">
        <v>149</v>
      </c>
      <c r="E129" s="213" t="s">
        <v>204</v>
      </c>
      <c r="F129" s="214" t="s">
        <v>205</v>
      </c>
      <c r="G129" s="215" t="s">
        <v>152</v>
      </c>
      <c r="H129" s="216">
        <v>68.400000000000006</v>
      </c>
      <c r="I129" s="217"/>
      <c r="J129" s="218">
        <f>ROUND(I129*H129,2)</f>
        <v>0</v>
      </c>
      <c r="K129" s="214" t="s">
        <v>153</v>
      </c>
      <c r="L129" s="44"/>
      <c r="M129" s="219" t="s">
        <v>78</v>
      </c>
      <c r="N129" s="220" t="s">
        <v>50</v>
      </c>
      <c r="O129" s="84"/>
      <c r="P129" s="221">
        <f>O129*H129</f>
        <v>0</v>
      </c>
      <c r="Q129" s="221">
        <v>0.00084000000000000003</v>
      </c>
      <c r="R129" s="221">
        <f>Q129*H129</f>
        <v>0.057456000000000007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154</v>
      </c>
      <c r="AT129" s="223" t="s">
        <v>149</v>
      </c>
      <c r="AU129" s="223" t="s">
        <v>89</v>
      </c>
      <c r="AY129" s="17" t="s">
        <v>147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87</v>
      </c>
      <c r="BK129" s="224">
        <f>ROUND(I129*H129,2)</f>
        <v>0</v>
      </c>
      <c r="BL129" s="17" t="s">
        <v>154</v>
      </c>
      <c r="BM129" s="223" t="s">
        <v>206</v>
      </c>
    </row>
    <row r="130" s="13" customFormat="1">
      <c r="A130" s="13"/>
      <c r="B130" s="225"/>
      <c r="C130" s="226"/>
      <c r="D130" s="227" t="s">
        <v>156</v>
      </c>
      <c r="E130" s="228" t="s">
        <v>78</v>
      </c>
      <c r="F130" s="229" t="s">
        <v>197</v>
      </c>
      <c r="G130" s="226"/>
      <c r="H130" s="228" t="s">
        <v>78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156</v>
      </c>
      <c r="AU130" s="235" t="s">
        <v>89</v>
      </c>
      <c r="AV130" s="13" t="s">
        <v>87</v>
      </c>
      <c r="AW130" s="13" t="s">
        <v>38</v>
      </c>
      <c r="AX130" s="13" t="s">
        <v>80</v>
      </c>
      <c r="AY130" s="235" t="s">
        <v>147</v>
      </c>
    </row>
    <row r="131" s="14" customFormat="1">
      <c r="A131" s="14"/>
      <c r="B131" s="236"/>
      <c r="C131" s="237"/>
      <c r="D131" s="227" t="s">
        <v>156</v>
      </c>
      <c r="E131" s="238" t="s">
        <v>78</v>
      </c>
      <c r="F131" s="239" t="s">
        <v>207</v>
      </c>
      <c r="G131" s="237"/>
      <c r="H131" s="240">
        <v>68.400000000000006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156</v>
      </c>
      <c r="AU131" s="246" t="s">
        <v>89</v>
      </c>
      <c r="AV131" s="14" t="s">
        <v>89</v>
      </c>
      <c r="AW131" s="14" t="s">
        <v>38</v>
      </c>
      <c r="AX131" s="14" t="s">
        <v>80</v>
      </c>
      <c r="AY131" s="246" t="s">
        <v>147</v>
      </c>
    </row>
    <row r="132" s="15" customFormat="1">
      <c r="A132" s="15"/>
      <c r="B132" s="247"/>
      <c r="C132" s="248"/>
      <c r="D132" s="227" t="s">
        <v>156</v>
      </c>
      <c r="E132" s="249" t="s">
        <v>78</v>
      </c>
      <c r="F132" s="250" t="s">
        <v>159</v>
      </c>
      <c r="G132" s="248"/>
      <c r="H132" s="251">
        <v>68.400000000000006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156</v>
      </c>
      <c r="AU132" s="257" t="s">
        <v>89</v>
      </c>
      <c r="AV132" s="15" t="s">
        <v>154</v>
      </c>
      <c r="AW132" s="15" t="s">
        <v>38</v>
      </c>
      <c r="AX132" s="15" t="s">
        <v>87</v>
      </c>
      <c r="AY132" s="257" t="s">
        <v>147</v>
      </c>
    </row>
    <row r="133" s="2" customFormat="1" ht="37.8" customHeight="1">
      <c r="A133" s="38"/>
      <c r="B133" s="39"/>
      <c r="C133" s="212" t="s">
        <v>208</v>
      </c>
      <c r="D133" s="212" t="s">
        <v>149</v>
      </c>
      <c r="E133" s="213" t="s">
        <v>209</v>
      </c>
      <c r="F133" s="214" t="s">
        <v>210</v>
      </c>
      <c r="G133" s="215" t="s">
        <v>152</v>
      </c>
      <c r="H133" s="216">
        <v>68.480000000000004</v>
      </c>
      <c r="I133" s="217"/>
      <c r="J133" s="218">
        <f>ROUND(I133*H133,2)</f>
        <v>0</v>
      </c>
      <c r="K133" s="214" t="s">
        <v>153</v>
      </c>
      <c r="L133" s="44"/>
      <c r="M133" s="219" t="s">
        <v>78</v>
      </c>
      <c r="N133" s="220" t="s">
        <v>50</v>
      </c>
      <c r="O133" s="84"/>
      <c r="P133" s="221">
        <f>O133*H133</f>
        <v>0</v>
      </c>
      <c r="Q133" s="221">
        <v>0.00084999999999999995</v>
      </c>
      <c r="R133" s="221">
        <f>Q133*H133</f>
        <v>0.058208000000000003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154</v>
      </c>
      <c r="AT133" s="223" t="s">
        <v>149</v>
      </c>
      <c r="AU133" s="223" t="s">
        <v>89</v>
      </c>
      <c r="AY133" s="17" t="s">
        <v>147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87</v>
      </c>
      <c r="BK133" s="224">
        <f>ROUND(I133*H133,2)</f>
        <v>0</v>
      </c>
      <c r="BL133" s="17" t="s">
        <v>154</v>
      </c>
      <c r="BM133" s="223" t="s">
        <v>211</v>
      </c>
    </row>
    <row r="134" s="13" customFormat="1">
      <c r="A134" s="13"/>
      <c r="B134" s="225"/>
      <c r="C134" s="226"/>
      <c r="D134" s="227" t="s">
        <v>156</v>
      </c>
      <c r="E134" s="228" t="s">
        <v>78</v>
      </c>
      <c r="F134" s="229" t="s">
        <v>184</v>
      </c>
      <c r="G134" s="226"/>
      <c r="H134" s="228" t="s">
        <v>78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156</v>
      </c>
      <c r="AU134" s="235" t="s">
        <v>89</v>
      </c>
      <c r="AV134" s="13" t="s">
        <v>87</v>
      </c>
      <c r="AW134" s="13" t="s">
        <v>38</v>
      </c>
      <c r="AX134" s="13" t="s">
        <v>80</v>
      </c>
      <c r="AY134" s="235" t="s">
        <v>147</v>
      </c>
    </row>
    <row r="135" s="14" customFormat="1">
      <c r="A135" s="14"/>
      <c r="B135" s="236"/>
      <c r="C135" s="237"/>
      <c r="D135" s="227" t="s">
        <v>156</v>
      </c>
      <c r="E135" s="238" t="s">
        <v>78</v>
      </c>
      <c r="F135" s="239" t="s">
        <v>212</v>
      </c>
      <c r="G135" s="237"/>
      <c r="H135" s="240">
        <v>68.480000000000004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156</v>
      </c>
      <c r="AU135" s="246" t="s">
        <v>89</v>
      </c>
      <c r="AV135" s="14" t="s">
        <v>89</v>
      </c>
      <c r="AW135" s="14" t="s">
        <v>38</v>
      </c>
      <c r="AX135" s="14" t="s">
        <v>80</v>
      </c>
      <c r="AY135" s="246" t="s">
        <v>147</v>
      </c>
    </row>
    <row r="136" s="15" customFormat="1">
      <c r="A136" s="15"/>
      <c r="B136" s="247"/>
      <c r="C136" s="248"/>
      <c r="D136" s="227" t="s">
        <v>156</v>
      </c>
      <c r="E136" s="249" t="s">
        <v>78</v>
      </c>
      <c r="F136" s="250" t="s">
        <v>159</v>
      </c>
      <c r="G136" s="248"/>
      <c r="H136" s="251">
        <v>68.480000000000004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156</v>
      </c>
      <c r="AU136" s="257" t="s">
        <v>89</v>
      </c>
      <c r="AV136" s="15" t="s">
        <v>154</v>
      </c>
      <c r="AW136" s="15" t="s">
        <v>38</v>
      </c>
      <c r="AX136" s="15" t="s">
        <v>87</v>
      </c>
      <c r="AY136" s="257" t="s">
        <v>147</v>
      </c>
    </row>
    <row r="137" s="2" customFormat="1" ht="44.25" customHeight="1">
      <c r="A137" s="38"/>
      <c r="B137" s="39"/>
      <c r="C137" s="212" t="s">
        <v>213</v>
      </c>
      <c r="D137" s="212" t="s">
        <v>149</v>
      </c>
      <c r="E137" s="213" t="s">
        <v>214</v>
      </c>
      <c r="F137" s="214" t="s">
        <v>215</v>
      </c>
      <c r="G137" s="215" t="s">
        <v>152</v>
      </c>
      <c r="H137" s="216">
        <v>68.400000000000006</v>
      </c>
      <c r="I137" s="217"/>
      <c r="J137" s="218">
        <f>ROUND(I137*H137,2)</f>
        <v>0</v>
      </c>
      <c r="K137" s="214" t="s">
        <v>153</v>
      </c>
      <c r="L137" s="44"/>
      <c r="M137" s="219" t="s">
        <v>78</v>
      </c>
      <c r="N137" s="220" t="s">
        <v>50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154</v>
      </c>
      <c r="AT137" s="223" t="s">
        <v>149</v>
      </c>
      <c r="AU137" s="223" t="s">
        <v>89</v>
      </c>
      <c r="AY137" s="17" t="s">
        <v>147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87</v>
      </c>
      <c r="BK137" s="224">
        <f>ROUND(I137*H137,2)</f>
        <v>0</v>
      </c>
      <c r="BL137" s="17" t="s">
        <v>154</v>
      </c>
      <c r="BM137" s="223" t="s">
        <v>216</v>
      </c>
    </row>
    <row r="138" s="2" customFormat="1" ht="44.25" customHeight="1">
      <c r="A138" s="38"/>
      <c r="B138" s="39"/>
      <c r="C138" s="212" t="s">
        <v>217</v>
      </c>
      <c r="D138" s="212" t="s">
        <v>149</v>
      </c>
      <c r="E138" s="213" t="s">
        <v>218</v>
      </c>
      <c r="F138" s="214" t="s">
        <v>219</v>
      </c>
      <c r="G138" s="215" t="s">
        <v>152</v>
      </c>
      <c r="H138" s="216">
        <v>68.480000000000004</v>
      </c>
      <c r="I138" s="217"/>
      <c r="J138" s="218">
        <f>ROUND(I138*H138,2)</f>
        <v>0</v>
      </c>
      <c r="K138" s="214" t="s">
        <v>153</v>
      </c>
      <c r="L138" s="44"/>
      <c r="M138" s="219" t="s">
        <v>78</v>
      </c>
      <c r="N138" s="220" t="s">
        <v>50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154</v>
      </c>
      <c r="AT138" s="223" t="s">
        <v>149</v>
      </c>
      <c r="AU138" s="223" t="s">
        <v>89</v>
      </c>
      <c r="AY138" s="17" t="s">
        <v>147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87</v>
      </c>
      <c r="BK138" s="224">
        <f>ROUND(I138*H138,2)</f>
        <v>0</v>
      </c>
      <c r="BL138" s="17" t="s">
        <v>154</v>
      </c>
      <c r="BM138" s="223" t="s">
        <v>220</v>
      </c>
    </row>
    <row r="139" s="2" customFormat="1" ht="33" customHeight="1">
      <c r="A139" s="38"/>
      <c r="B139" s="39"/>
      <c r="C139" s="212" t="s">
        <v>221</v>
      </c>
      <c r="D139" s="212" t="s">
        <v>149</v>
      </c>
      <c r="E139" s="213" t="s">
        <v>222</v>
      </c>
      <c r="F139" s="214" t="s">
        <v>223</v>
      </c>
      <c r="G139" s="215" t="s">
        <v>178</v>
      </c>
      <c r="H139" s="216">
        <v>179.584</v>
      </c>
      <c r="I139" s="217"/>
      <c r="J139" s="218">
        <f>ROUND(I139*H139,2)</f>
        <v>0</v>
      </c>
      <c r="K139" s="214" t="s">
        <v>153</v>
      </c>
      <c r="L139" s="44"/>
      <c r="M139" s="219" t="s">
        <v>78</v>
      </c>
      <c r="N139" s="220" t="s">
        <v>50</v>
      </c>
      <c r="O139" s="84"/>
      <c r="P139" s="221">
        <f>O139*H139</f>
        <v>0</v>
      </c>
      <c r="Q139" s="221">
        <v>0.00046000000000000001</v>
      </c>
      <c r="R139" s="221">
        <f>Q139*H139</f>
        <v>0.082608639999999997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154</v>
      </c>
      <c r="AT139" s="223" t="s">
        <v>149</v>
      </c>
      <c r="AU139" s="223" t="s">
        <v>89</v>
      </c>
      <c r="AY139" s="17" t="s">
        <v>147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87</v>
      </c>
      <c r="BK139" s="224">
        <f>ROUND(I139*H139,2)</f>
        <v>0</v>
      </c>
      <c r="BL139" s="17" t="s">
        <v>154</v>
      </c>
      <c r="BM139" s="223" t="s">
        <v>224</v>
      </c>
    </row>
    <row r="140" s="13" customFormat="1">
      <c r="A140" s="13"/>
      <c r="B140" s="225"/>
      <c r="C140" s="226"/>
      <c r="D140" s="227" t="s">
        <v>156</v>
      </c>
      <c r="E140" s="228" t="s">
        <v>78</v>
      </c>
      <c r="F140" s="229" t="s">
        <v>225</v>
      </c>
      <c r="G140" s="226"/>
      <c r="H140" s="228" t="s">
        <v>78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156</v>
      </c>
      <c r="AU140" s="235" t="s">
        <v>89</v>
      </c>
      <c r="AV140" s="13" t="s">
        <v>87</v>
      </c>
      <c r="AW140" s="13" t="s">
        <v>38</v>
      </c>
      <c r="AX140" s="13" t="s">
        <v>80</v>
      </c>
      <c r="AY140" s="235" t="s">
        <v>147</v>
      </c>
    </row>
    <row r="141" s="14" customFormat="1">
      <c r="A141" s="14"/>
      <c r="B141" s="236"/>
      <c r="C141" s="237"/>
      <c r="D141" s="227" t="s">
        <v>156</v>
      </c>
      <c r="E141" s="238" t="s">
        <v>78</v>
      </c>
      <c r="F141" s="239" t="s">
        <v>226</v>
      </c>
      <c r="G141" s="237"/>
      <c r="H141" s="240">
        <v>179.584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156</v>
      </c>
      <c r="AU141" s="246" t="s">
        <v>89</v>
      </c>
      <c r="AV141" s="14" t="s">
        <v>89</v>
      </c>
      <c r="AW141" s="14" t="s">
        <v>38</v>
      </c>
      <c r="AX141" s="14" t="s">
        <v>80</v>
      </c>
      <c r="AY141" s="246" t="s">
        <v>147</v>
      </c>
    </row>
    <row r="142" s="15" customFormat="1">
      <c r="A142" s="15"/>
      <c r="B142" s="247"/>
      <c r="C142" s="248"/>
      <c r="D142" s="227" t="s">
        <v>156</v>
      </c>
      <c r="E142" s="249" t="s">
        <v>78</v>
      </c>
      <c r="F142" s="250" t="s">
        <v>159</v>
      </c>
      <c r="G142" s="248"/>
      <c r="H142" s="251">
        <v>179.584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156</v>
      </c>
      <c r="AU142" s="257" t="s">
        <v>89</v>
      </c>
      <c r="AV142" s="15" t="s">
        <v>154</v>
      </c>
      <c r="AW142" s="15" t="s">
        <v>38</v>
      </c>
      <c r="AX142" s="15" t="s">
        <v>87</v>
      </c>
      <c r="AY142" s="257" t="s">
        <v>147</v>
      </c>
    </row>
    <row r="143" s="2" customFormat="1" ht="37.8" customHeight="1">
      <c r="A143" s="38"/>
      <c r="B143" s="39"/>
      <c r="C143" s="212" t="s">
        <v>8</v>
      </c>
      <c r="D143" s="212" t="s">
        <v>149</v>
      </c>
      <c r="E143" s="213" t="s">
        <v>227</v>
      </c>
      <c r="F143" s="214" t="s">
        <v>228</v>
      </c>
      <c r="G143" s="215" t="s">
        <v>178</v>
      </c>
      <c r="H143" s="216">
        <v>179.584</v>
      </c>
      <c r="I143" s="217"/>
      <c r="J143" s="218">
        <f>ROUND(I143*H143,2)</f>
        <v>0</v>
      </c>
      <c r="K143" s="214" t="s">
        <v>153</v>
      </c>
      <c r="L143" s="44"/>
      <c r="M143" s="219" t="s">
        <v>78</v>
      </c>
      <c r="N143" s="220" t="s">
        <v>50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154</v>
      </c>
      <c r="AT143" s="223" t="s">
        <v>149</v>
      </c>
      <c r="AU143" s="223" t="s">
        <v>89</v>
      </c>
      <c r="AY143" s="17" t="s">
        <v>147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87</v>
      </c>
      <c r="BK143" s="224">
        <f>ROUND(I143*H143,2)</f>
        <v>0</v>
      </c>
      <c r="BL143" s="17" t="s">
        <v>154</v>
      </c>
      <c r="BM143" s="223" t="s">
        <v>229</v>
      </c>
    </row>
    <row r="144" s="2" customFormat="1" ht="55.5" customHeight="1">
      <c r="A144" s="38"/>
      <c r="B144" s="39"/>
      <c r="C144" s="212" t="s">
        <v>230</v>
      </c>
      <c r="D144" s="212" t="s">
        <v>149</v>
      </c>
      <c r="E144" s="213" t="s">
        <v>231</v>
      </c>
      <c r="F144" s="214" t="s">
        <v>232</v>
      </c>
      <c r="G144" s="215" t="s">
        <v>178</v>
      </c>
      <c r="H144" s="216">
        <v>125.72</v>
      </c>
      <c r="I144" s="217"/>
      <c r="J144" s="218">
        <f>ROUND(I144*H144,2)</f>
        <v>0</v>
      </c>
      <c r="K144" s="214" t="s">
        <v>153</v>
      </c>
      <c r="L144" s="44"/>
      <c r="M144" s="219" t="s">
        <v>78</v>
      </c>
      <c r="N144" s="220" t="s">
        <v>50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154</v>
      </c>
      <c r="AT144" s="223" t="s">
        <v>149</v>
      </c>
      <c r="AU144" s="223" t="s">
        <v>89</v>
      </c>
      <c r="AY144" s="17" t="s">
        <v>147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87</v>
      </c>
      <c r="BK144" s="224">
        <f>ROUND(I144*H144,2)</f>
        <v>0</v>
      </c>
      <c r="BL144" s="17" t="s">
        <v>154</v>
      </c>
      <c r="BM144" s="223" t="s">
        <v>233</v>
      </c>
    </row>
    <row r="145" s="13" customFormat="1">
      <c r="A145" s="13"/>
      <c r="B145" s="225"/>
      <c r="C145" s="226"/>
      <c r="D145" s="227" t="s">
        <v>156</v>
      </c>
      <c r="E145" s="228" t="s">
        <v>78</v>
      </c>
      <c r="F145" s="229" t="s">
        <v>234</v>
      </c>
      <c r="G145" s="226"/>
      <c r="H145" s="228" t="s">
        <v>78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156</v>
      </c>
      <c r="AU145" s="235" t="s">
        <v>89</v>
      </c>
      <c r="AV145" s="13" t="s">
        <v>87</v>
      </c>
      <c r="AW145" s="13" t="s">
        <v>38</v>
      </c>
      <c r="AX145" s="13" t="s">
        <v>80</v>
      </c>
      <c r="AY145" s="235" t="s">
        <v>147</v>
      </c>
    </row>
    <row r="146" s="14" customFormat="1">
      <c r="A146" s="14"/>
      <c r="B146" s="236"/>
      <c r="C146" s="237"/>
      <c r="D146" s="227" t="s">
        <v>156</v>
      </c>
      <c r="E146" s="238" t="s">
        <v>78</v>
      </c>
      <c r="F146" s="239" t="s">
        <v>235</v>
      </c>
      <c r="G146" s="237"/>
      <c r="H146" s="240">
        <v>125.72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156</v>
      </c>
      <c r="AU146" s="246" t="s">
        <v>89</v>
      </c>
      <c r="AV146" s="14" t="s">
        <v>89</v>
      </c>
      <c r="AW146" s="14" t="s">
        <v>38</v>
      </c>
      <c r="AX146" s="14" t="s">
        <v>80</v>
      </c>
      <c r="AY146" s="246" t="s">
        <v>147</v>
      </c>
    </row>
    <row r="147" s="15" customFormat="1">
      <c r="A147" s="15"/>
      <c r="B147" s="247"/>
      <c r="C147" s="248"/>
      <c r="D147" s="227" t="s">
        <v>156</v>
      </c>
      <c r="E147" s="249" t="s">
        <v>78</v>
      </c>
      <c r="F147" s="250" t="s">
        <v>159</v>
      </c>
      <c r="G147" s="248"/>
      <c r="H147" s="251">
        <v>125.72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156</v>
      </c>
      <c r="AU147" s="257" t="s">
        <v>89</v>
      </c>
      <c r="AV147" s="15" t="s">
        <v>154</v>
      </c>
      <c r="AW147" s="15" t="s">
        <v>38</v>
      </c>
      <c r="AX147" s="15" t="s">
        <v>87</v>
      </c>
      <c r="AY147" s="257" t="s">
        <v>147</v>
      </c>
    </row>
    <row r="148" s="2" customFormat="1" ht="55.5" customHeight="1">
      <c r="A148" s="38"/>
      <c r="B148" s="39"/>
      <c r="C148" s="212" t="s">
        <v>236</v>
      </c>
      <c r="D148" s="212" t="s">
        <v>149</v>
      </c>
      <c r="E148" s="213" t="s">
        <v>237</v>
      </c>
      <c r="F148" s="214" t="s">
        <v>238</v>
      </c>
      <c r="G148" s="215" t="s">
        <v>178</v>
      </c>
      <c r="H148" s="216">
        <v>97.519999999999996</v>
      </c>
      <c r="I148" s="217"/>
      <c r="J148" s="218">
        <f>ROUND(I148*H148,2)</f>
        <v>0</v>
      </c>
      <c r="K148" s="214" t="s">
        <v>153</v>
      </c>
      <c r="L148" s="44"/>
      <c r="M148" s="219" t="s">
        <v>78</v>
      </c>
      <c r="N148" s="220" t="s">
        <v>50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154</v>
      </c>
      <c r="AT148" s="223" t="s">
        <v>149</v>
      </c>
      <c r="AU148" s="223" t="s">
        <v>89</v>
      </c>
      <c r="AY148" s="17" t="s">
        <v>147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87</v>
      </c>
      <c r="BK148" s="224">
        <f>ROUND(I148*H148,2)</f>
        <v>0</v>
      </c>
      <c r="BL148" s="17" t="s">
        <v>154</v>
      </c>
      <c r="BM148" s="223" t="s">
        <v>239</v>
      </c>
    </row>
    <row r="149" s="13" customFormat="1">
      <c r="A149" s="13"/>
      <c r="B149" s="225"/>
      <c r="C149" s="226"/>
      <c r="D149" s="227" t="s">
        <v>156</v>
      </c>
      <c r="E149" s="228" t="s">
        <v>78</v>
      </c>
      <c r="F149" s="229" t="s">
        <v>240</v>
      </c>
      <c r="G149" s="226"/>
      <c r="H149" s="228" t="s">
        <v>78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156</v>
      </c>
      <c r="AU149" s="235" t="s">
        <v>89</v>
      </c>
      <c r="AV149" s="13" t="s">
        <v>87</v>
      </c>
      <c r="AW149" s="13" t="s">
        <v>38</v>
      </c>
      <c r="AX149" s="13" t="s">
        <v>80</v>
      </c>
      <c r="AY149" s="235" t="s">
        <v>147</v>
      </c>
    </row>
    <row r="150" s="14" customFormat="1">
      <c r="A150" s="14"/>
      <c r="B150" s="236"/>
      <c r="C150" s="237"/>
      <c r="D150" s="227" t="s">
        <v>156</v>
      </c>
      <c r="E150" s="238" t="s">
        <v>78</v>
      </c>
      <c r="F150" s="239" t="s">
        <v>241</v>
      </c>
      <c r="G150" s="237"/>
      <c r="H150" s="240">
        <v>97.519999999999996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156</v>
      </c>
      <c r="AU150" s="246" t="s">
        <v>89</v>
      </c>
      <c r="AV150" s="14" t="s">
        <v>89</v>
      </c>
      <c r="AW150" s="14" t="s">
        <v>38</v>
      </c>
      <c r="AX150" s="14" t="s">
        <v>80</v>
      </c>
      <c r="AY150" s="246" t="s">
        <v>147</v>
      </c>
    </row>
    <row r="151" s="15" customFormat="1">
      <c r="A151" s="15"/>
      <c r="B151" s="247"/>
      <c r="C151" s="248"/>
      <c r="D151" s="227" t="s">
        <v>156</v>
      </c>
      <c r="E151" s="249" t="s">
        <v>78</v>
      </c>
      <c r="F151" s="250" t="s">
        <v>159</v>
      </c>
      <c r="G151" s="248"/>
      <c r="H151" s="251">
        <v>97.519999999999996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156</v>
      </c>
      <c r="AU151" s="257" t="s">
        <v>89</v>
      </c>
      <c r="AV151" s="15" t="s">
        <v>154</v>
      </c>
      <c r="AW151" s="15" t="s">
        <v>38</v>
      </c>
      <c r="AX151" s="15" t="s">
        <v>87</v>
      </c>
      <c r="AY151" s="257" t="s">
        <v>147</v>
      </c>
    </row>
    <row r="152" s="2" customFormat="1" ht="66.75" customHeight="1">
      <c r="A152" s="38"/>
      <c r="B152" s="39"/>
      <c r="C152" s="212" t="s">
        <v>242</v>
      </c>
      <c r="D152" s="212" t="s">
        <v>149</v>
      </c>
      <c r="E152" s="213" t="s">
        <v>243</v>
      </c>
      <c r="F152" s="214" t="s">
        <v>244</v>
      </c>
      <c r="G152" s="215" t="s">
        <v>178</v>
      </c>
      <c r="H152" s="216">
        <v>975.20000000000005</v>
      </c>
      <c r="I152" s="217"/>
      <c r="J152" s="218">
        <f>ROUND(I152*H152,2)</f>
        <v>0</v>
      </c>
      <c r="K152" s="214" t="s">
        <v>153</v>
      </c>
      <c r="L152" s="44"/>
      <c r="M152" s="219" t="s">
        <v>78</v>
      </c>
      <c r="N152" s="220" t="s">
        <v>50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154</v>
      </c>
      <c r="AT152" s="223" t="s">
        <v>149</v>
      </c>
      <c r="AU152" s="223" t="s">
        <v>89</v>
      </c>
      <c r="AY152" s="17" t="s">
        <v>147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87</v>
      </c>
      <c r="BK152" s="224">
        <f>ROUND(I152*H152,2)</f>
        <v>0</v>
      </c>
      <c r="BL152" s="17" t="s">
        <v>154</v>
      </c>
      <c r="BM152" s="223" t="s">
        <v>245</v>
      </c>
    </row>
    <row r="153" s="14" customFormat="1">
      <c r="A153" s="14"/>
      <c r="B153" s="236"/>
      <c r="C153" s="237"/>
      <c r="D153" s="227" t="s">
        <v>156</v>
      </c>
      <c r="E153" s="237"/>
      <c r="F153" s="239" t="s">
        <v>246</v>
      </c>
      <c r="G153" s="237"/>
      <c r="H153" s="240">
        <v>975.20000000000005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156</v>
      </c>
      <c r="AU153" s="246" t="s">
        <v>89</v>
      </c>
      <c r="AV153" s="14" t="s">
        <v>89</v>
      </c>
      <c r="AW153" s="14" t="s">
        <v>4</v>
      </c>
      <c r="AX153" s="14" t="s">
        <v>87</v>
      </c>
      <c r="AY153" s="246" t="s">
        <v>147</v>
      </c>
    </row>
    <row r="154" s="2" customFormat="1" ht="16.5" customHeight="1">
      <c r="A154" s="38"/>
      <c r="B154" s="39"/>
      <c r="C154" s="212" t="s">
        <v>247</v>
      </c>
      <c r="D154" s="212" t="s">
        <v>149</v>
      </c>
      <c r="E154" s="213" t="s">
        <v>248</v>
      </c>
      <c r="F154" s="214" t="s">
        <v>249</v>
      </c>
      <c r="G154" s="215" t="s">
        <v>178</v>
      </c>
      <c r="H154" s="216">
        <v>97.519999999999996</v>
      </c>
      <c r="I154" s="217"/>
      <c r="J154" s="218">
        <f>ROUND(I154*H154,2)</f>
        <v>0</v>
      </c>
      <c r="K154" s="214" t="s">
        <v>153</v>
      </c>
      <c r="L154" s="44"/>
      <c r="M154" s="219" t="s">
        <v>78</v>
      </c>
      <c r="N154" s="220" t="s">
        <v>50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154</v>
      </c>
      <c r="AT154" s="223" t="s">
        <v>149</v>
      </c>
      <c r="AU154" s="223" t="s">
        <v>89</v>
      </c>
      <c r="AY154" s="17" t="s">
        <v>147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87</v>
      </c>
      <c r="BK154" s="224">
        <f>ROUND(I154*H154,2)</f>
        <v>0</v>
      </c>
      <c r="BL154" s="17" t="s">
        <v>154</v>
      </c>
      <c r="BM154" s="223" t="s">
        <v>250</v>
      </c>
    </row>
    <row r="155" s="2" customFormat="1" ht="44.25" customHeight="1">
      <c r="A155" s="38"/>
      <c r="B155" s="39"/>
      <c r="C155" s="212" t="s">
        <v>251</v>
      </c>
      <c r="D155" s="212" t="s">
        <v>149</v>
      </c>
      <c r="E155" s="213" t="s">
        <v>252</v>
      </c>
      <c r="F155" s="214" t="s">
        <v>253</v>
      </c>
      <c r="G155" s="215" t="s">
        <v>254</v>
      </c>
      <c r="H155" s="216">
        <v>175.536</v>
      </c>
      <c r="I155" s="217"/>
      <c r="J155" s="218">
        <f>ROUND(I155*H155,2)</f>
        <v>0</v>
      </c>
      <c r="K155" s="214" t="s">
        <v>153</v>
      </c>
      <c r="L155" s="44"/>
      <c r="M155" s="219" t="s">
        <v>78</v>
      </c>
      <c r="N155" s="220" t="s">
        <v>50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154</v>
      </c>
      <c r="AT155" s="223" t="s">
        <v>149</v>
      </c>
      <c r="AU155" s="223" t="s">
        <v>89</v>
      </c>
      <c r="AY155" s="17" t="s">
        <v>147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87</v>
      </c>
      <c r="BK155" s="224">
        <f>ROUND(I155*H155,2)</f>
        <v>0</v>
      </c>
      <c r="BL155" s="17" t="s">
        <v>154</v>
      </c>
      <c r="BM155" s="223" t="s">
        <v>255</v>
      </c>
    </row>
    <row r="156" s="14" customFormat="1">
      <c r="A156" s="14"/>
      <c r="B156" s="236"/>
      <c r="C156" s="237"/>
      <c r="D156" s="227" t="s">
        <v>156</v>
      </c>
      <c r="E156" s="237"/>
      <c r="F156" s="239" t="s">
        <v>256</v>
      </c>
      <c r="G156" s="237"/>
      <c r="H156" s="240">
        <v>175.536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156</v>
      </c>
      <c r="AU156" s="246" t="s">
        <v>89</v>
      </c>
      <c r="AV156" s="14" t="s">
        <v>89</v>
      </c>
      <c r="AW156" s="14" t="s">
        <v>4</v>
      </c>
      <c r="AX156" s="14" t="s">
        <v>87</v>
      </c>
      <c r="AY156" s="246" t="s">
        <v>147</v>
      </c>
    </row>
    <row r="157" s="2" customFormat="1" ht="37.8" customHeight="1">
      <c r="A157" s="38"/>
      <c r="B157" s="39"/>
      <c r="C157" s="212" t="s">
        <v>7</v>
      </c>
      <c r="D157" s="212" t="s">
        <v>149</v>
      </c>
      <c r="E157" s="213" t="s">
        <v>257</v>
      </c>
      <c r="F157" s="214" t="s">
        <v>258</v>
      </c>
      <c r="G157" s="215" t="s">
        <v>178</v>
      </c>
      <c r="H157" s="216">
        <v>71.769999999999996</v>
      </c>
      <c r="I157" s="217"/>
      <c r="J157" s="218">
        <f>ROUND(I157*H157,2)</f>
        <v>0</v>
      </c>
      <c r="K157" s="214" t="s">
        <v>153</v>
      </c>
      <c r="L157" s="44"/>
      <c r="M157" s="219" t="s">
        <v>78</v>
      </c>
      <c r="N157" s="220" t="s">
        <v>50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154</v>
      </c>
      <c r="AT157" s="223" t="s">
        <v>149</v>
      </c>
      <c r="AU157" s="223" t="s">
        <v>89</v>
      </c>
      <c r="AY157" s="17" t="s">
        <v>147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87</v>
      </c>
      <c r="BK157" s="224">
        <f>ROUND(I157*H157,2)</f>
        <v>0</v>
      </c>
      <c r="BL157" s="17" t="s">
        <v>154</v>
      </c>
      <c r="BM157" s="223" t="s">
        <v>259</v>
      </c>
    </row>
    <row r="158" s="13" customFormat="1">
      <c r="A158" s="13"/>
      <c r="B158" s="225"/>
      <c r="C158" s="226"/>
      <c r="D158" s="227" t="s">
        <v>156</v>
      </c>
      <c r="E158" s="228" t="s">
        <v>78</v>
      </c>
      <c r="F158" s="229" t="s">
        <v>197</v>
      </c>
      <c r="G158" s="226"/>
      <c r="H158" s="228" t="s">
        <v>78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156</v>
      </c>
      <c r="AU158" s="235" t="s">
        <v>89</v>
      </c>
      <c r="AV158" s="13" t="s">
        <v>87</v>
      </c>
      <c r="AW158" s="13" t="s">
        <v>38</v>
      </c>
      <c r="AX158" s="13" t="s">
        <v>80</v>
      </c>
      <c r="AY158" s="235" t="s">
        <v>147</v>
      </c>
    </row>
    <row r="159" s="14" customFormat="1">
      <c r="A159" s="14"/>
      <c r="B159" s="236"/>
      <c r="C159" s="237"/>
      <c r="D159" s="227" t="s">
        <v>156</v>
      </c>
      <c r="E159" s="238" t="s">
        <v>78</v>
      </c>
      <c r="F159" s="239" t="s">
        <v>260</v>
      </c>
      <c r="G159" s="237"/>
      <c r="H159" s="240">
        <v>19.949999999999999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156</v>
      </c>
      <c r="AU159" s="246" t="s">
        <v>89</v>
      </c>
      <c r="AV159" s="14" t="s">
        <v>89</v>
      </c>
      <c r="AW159" s="14" t="s">
        <v>38</v>
      </c>
      <c r="AX159" s="14" t="s">
        <v>80</v>
      </c>
      <c r="AY159" s="246" t="s">
        <v>147</v>
      </c>
    </row>
    <row r="160" s="13" customFormat="1">
      <c r="A160" s="13"/>
      <c r="B160" s="225"/>
      <c r="C160" s="226"/>
      <c r="D160" s="227" t="s">
        <v>156</v>
      </c>
      <c r="E160" s="228" t="s">
        <v>78</v>
      </c>
      <c r="F160" s="229" t="s">
        <v>261</v>
      </c>
      <c r="G160" s="226"/>
      <c r="H160" s="228" t="s">
        <v>78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156</v>
      </c>
      <c r="AU160" s="235" t="s">
        <v>89</v>
      </c>
      <c r="AV160" s="13" t="s">
        <v>87</v>
      </c>
      <c r="AW160" s="13" t="s">
        <v>38</v>
      </c>
      <c r="AX160" s="13" t="s">
        <v>80</v>
      </c>
      <c r="AY160" s="235" t="s">
        <v>147</v>
      </c>
    </row>
    <row r="161" s="14" customFormat="1">
      <c r="A161" s="14"/>
      <c r="B161" s="236"/>
      <c r="C161" s="237"/>
      <c r="D161" s="227" t="s">
        <v>156</v>
      </c>
      <c r="E161" s="238" t="s">
        <v>78</v>
      </c>
      <c r="F161" s="239" t="s">
        <v>262</v>
      </c>
      <c r="G161" s="237"/>
      <c r="H161" s="240">
        <v>24.510000000000002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156</v>
      </c>
      <c r="AU161" s="246" t="s">
        <v>89</v>
      </c>
      <c r="AV161" s="14" t="s">
        <v>89</v>
      </c>
      <c r="AW161" s="14" t="s">
        <v>38</v>
      </c>
      <c r="AX161" s="14" t="s">
        <v>80</v>
      </c>
      <c r="AY161" s="246" t="s">
        <v>147</v>
      </c>
    </row>
    <row r="162" s="14" customFormat="1">
      <c r="A162" s="14"/>
      <c r="B162" s="236"/>
      <c r="C162" s="237"/>
      <c r="D162" s="227" t="s">
        <v>156</v>
      </c>
      <c r="E162" s="238" t="s">
        <v>78</v>
      </c>
      <c r="F162" s="239" t="s">
        <v>263</v>
      </c>
      <c r="G162" s="237"/>
      <c r="H162" s="240">
        <v>3.6899999999999999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156</v>
      </c>
      <c r="AU162" s="246" t="s">
        <v>89</v>
      </c>
      <c r="AV162" s="14" t="s">
        <v>89</v>
      </c>
      <c r="AW162" s="14" t="s">
        <v>38</v>
      </c>
      <c r="AX162" s="14" t="s">
        <v>80</v>
      </c>
      <c r="AY162" s="246" t="s">
        <v>147</v>
      </c>
    </row>
    <row r="163" s="13" customFormat="1">
      <c r="A163" s="13"/>
      <c r="B163" s="225"/>
      <c r="C163" s="226"/>
      <c r="D163" s="227" t="s">
        <v>156</v>
      </c>
      <c r="E163" s="228" t="s">
        <v>78</v>
      </c>
      <c r="F163" s="229" t="s">
        <v>264</v>
      </c>
      <c r="G163" s="226"/>
      <c r="H163" s="228" t="s">
        <v>78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156</v>
      </c>
      <c r="AU163" s="235" t="s">
        <v>89</v>
      </c>
      <c r="AV163" s="13" t="s">
        <v>87</v>
      </c>
      <c r="AW163" s="13" t="s">
        <v>38</v>
      </c>
      <c r="AX163" s="13" t="s">
        <v>80</v>
      </c>
      <c r="AY163" s="235" t="s">
        <v>147</v>
      </c>
    </row>
    <row r="164" s="14" customFormat="1">
      <c r="A164" s="14"/>
      <c r="B164" s="236"/>
      <c r="C164" s="237"/>
      <c r="D164" s="227" t="s">
        <v>156</v>
      </c>
      <c r="E164" s="238" t="s">
        <v>78</v>
      </c>
      <c r="F164" s="239" t="s">
        <v>265</v>
      </c>
      <c r="G164" s="237"/>
      <c r="H164" s="240">
        <v>12.42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156</v>
      </c>
      <c r="AU164" s="246" t="s">
        <v>89</v>
      </c>
      <c r="AV164" s="14" t="s">
        <v>89</v>
      </c>
      <c r="AW164" s="14" t="s">
        <v>38</v>
      </c>
      <c r="AX164" s="14" t="s">
        <v>80</v>
      </c>
      <c r="AY164" s="246" t="s">
        <v>147</v>
      </c>
    </row>
    <row r="165" s="13" customFormat="1">
      <c r="A165" s="13"/>
      <c r="B165" s="225"/>
      <c r="C165" s="226"/>
      <c r="D165" s="227" t="s">
        <v>156</v>
      </c>
      <c r="E165" s="228" t="s">
        <v>78</v>
      </c>
      <c r="F165" s="229" t="s">
        <v>187</v>
      </c>
      <c r="G165" s="226"/>
      <c r="H165" s="228" t="s">
        <v>78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156</v>
      </c>
      <c r="AU165" s="235" t="s">
        <v>89</v>
      </c>
      <c r="AV165" s="13" t="s">
        <v>87</v>
      </c>
      <c r="AW165" s="13" t="s">
        <v>38</v>
      </c>
      <c r="AX165" s="13" t="s">
        <v>80</v>
      </c>
      <c r="AY165" s="235" t="s">
        <v>147</v>
      </c>
    </row>
    <row r="166" s="14" customFormat="1">
      <c r="A166" s="14"/>
      <c r="B166" s="236"/>
      <c r="C166" s="237"/>
      <c r="D166" s="227" t="s">
        <v>156</v>
      </c>
      <c r="E166" s="238" t="s">
        <v>78</v>
      </c>
      <c r="F166" s="239" t="s">
        <v>188</v>
      </c>
      <c r="G166" s="237"/>
      <c r="H166" s="240">
        <v>1.2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156</v>
      </c>
      <c r="AU166" s="246" t="s">
        <v>89</v>
      </c>
      <c r="AV166" s="14" t="s">
        <v>89</v>
      </c>
      <c r="AW166" s="14" t="s">
        <v>38</v>
      </c>
      <c r="AX166" s="14" t="s">
        <v>80</v>
      </c>
      <c r="AY166" s="246" t="s">
        <v>147</v>
      </c>
    </row>
    <row r="167" s="13" customFormat="1">
      <c r="A167" s="13"/>
      <c r="B167" s="225"/>
      <c r="C167" s="226"/>
      <c r="D167" s="227" t="s">
        <v>156</v>
      </c>
      <c r="E167" s="228" t="s">
        <v>78</v>
      </c>
      <c r="F167" s="229" t="s">
        <v>266</v>
      </c>
      <c r="G167" s="226"/>
      <c r="H167" s="228" t="s">
        <v>78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156</v>
      </c>
      <c r="AU167" s="235" t="s">
        <v>89</v>
      </c>
      <c r="AV167" s="13" t="s">
        <v>87</v>
      </c>
      <c r="AW167" s="13" t="s">
        <v>38</v>
      </c>
      <c r="AX167" s="13" t="s">
        <v>80</v>
      </c>
      <c r="AY167" s="235" t="s">
        <v>147</v>
      </c>
    </row>
    <row r="168" s="14" customFormat="1">
      <c r="A168" s="14"/>
      <c r="B168" s="236"/>
      <c r="C168" s="237"/>
      <c r="D168" s="227" t="s">
        <v>156</v>
      </c>
      <c r="E168" s="238" t="s">
        <v>78</v>
      </c>
      <c r="F168" s="239" t="s">
        <v>203</v>
      </c>
      <c r="G168" s="237"/>
      <c r="H168" s="240">
        <v>10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156</v>
      </c>
      <c r="AU168" s="246" t="s">
        <v>89</v>
      </c>
      <c r="AV168" s="14" t="s">
        <v>89</v>
      </c>
      <c r="AW168" s="14" t="s">
        <v>38</v>
      </c>
      <c r="AX168" s="14" t="s">
        <v>80</v>
      </c>
      <c r="AY168" s="246" t="s">
        <v>147</v>
      </c>
    </row>
    <row r="169" s="15" customFormat="1">
      <c r="A169" s="15"/>
      <c r="B169" s="247"/>
      <c r="C169" s="248"/>
      <c r="D169" s="227" t="s">
        <v>156</v>
      </c>
      <c r="E169" s="249" t="s">
        <v>78</v>
      </c>
      <c r="F169" s="250" t="s">
        <v>159</v>
      </c>
      <c r="G169" s="248"/>
      <c r="H169" s="251">
        <v>71.769999999999996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156</v>
      </c>
      <c r="AU169" s="257" t="s">
        <v>89</v>
      </c>
      <c r="AV169" s="15" t="s">
        <v>154</v>
      </c>
      <c r="AW169" s="15" t="s">
        <v>38</v>
      </c>
      <c r="AX169" s="15" t="s">
        <v>87</v>
      </c>
      <c r="AY169" s="257" t="s">
        <v>147</v>
      </c>
    </row>
    <row r="170" s="2" customFormat="1" ht="16.5" customHeight="1">
      <c r="A170" s="38"/>
      <c r="B170" s="39"/>
      <c r="C170" s="258" t="s">
        <v>267</v>
      </c>
      <c r="D170" s="258" t="s">
        <v>268</v>
      </c>
      <c r="E170" s="259" t="s">
        <v>269</v>
      </c>
      <c r="F170" s="260" t="s">
        <v>270</v>
      </c>
      <c r="G170" s="261" t="s">
        <v>254</v>
      </c>
      <c r="H170" s="262">
        <v>37.240000000000002</v>
      </c>
      <c r="I170" s="263"/>
      <c r="J170" s="264">
        <f>ROUND(I170*H170,2)</f>
        <v>0</v>
      </c>
      <c r="K170" s="260" t="s">
        <v>153</v>
      </c>
      <c r="L170" s="265"/>
      <c r="M170" s="266" t="s">
        <v>78</v>
      </c>
      <c r="N170" s="267" t="s">
        <v>50</v>
      </c>
      <c r="O170" s="84"/>
      <c r="P170" s="221">
        <f>O170*H170</f>
        <v>0</v>
      </c>
      <c r="Q170" s="221">
        <v>1</v>
      </c>
      <c r="R170" s="221">
        <f>Q170*H170</f>
        <v>37.240000000000002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193</v>
      </c>
      <c r="AT170" s="223" t="s">
        <v>268</v>
      </c>
      <c r="AU170" s="223" t="s">
        <v>89</v>
      </c>
      <c r="AY170" s="17" t="s">
        <v>147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87</v>
      </c>
      <c r="BK170" s="224">
        <f>ROUND(I170*H170,2)</f>
        <v>0</v>
      </c>
      <c r="BL170" s="17" t="s">
        <v>154</v>
      </c>
      <c r="BM170" s="223" t="s">
        <v>271</v>
      </c>
    </row>
    <row r="171" s="13" customFormat="1">
      <c r="A171" s="13"/>
      <c r="B171" s="225"/>
      <c r="C171" s="226"/>
      <c r="D171" s="227" t="s">
        <v>156</v>
      </c>
      <c r="E171" s="228" t="s">
        <v>78</v>
      </c>
      <c r="F171" s="229" t="s">
        <v>264</v>
      </c>
      <c r="G171" s="226"/>
      <c r="H171" s="228" t="s">
        <v>78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156</v>
      </c>
      <c r="AU171" s="235" t="s">
        <v>89</v>
      </c>
      <c r="AV171" s="13" t="s">
        <v>87</v>
      </c>
      <c r="AW171" s="13" t="s">
        <v>38</v>
      </c>
      <c r="AX171" s="13" t="s">
        <v>80</v>
      </c>
      <c r="AY171" s="235" t="s">
        <v>147</v>
      </c>
    </row>
    <row r="172" s="14" customFormat="1">
      <c r="A172" s="14"/>
      <c r="B172" s="236"/>
      <c r="C172" s="237"/>
      <c r="D172" s="227" t="s">
        <v>156</v>
      </c>
      <c r="E172" s="238" t="s">
        <v>78</v>
      </c>
      <c r="F172" s="239" t="s">
        <v>265</v>
      </c>
      <c r="G172" s="237"/>
      <c r="H172" s="240">
        <v>12.42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156</v>
      </c>
      <c r="AU172" s="246" t="s">
        <v>89</v>
      </c>
      <c r="AV172" s="14" t="s">
        <v>89</v>
      </c>
      <c r="AW172" s="14" t="s">
        <v>38</v>
      </c>
      <c r="AX172" s="14" t="s">
        <v>80</v>
      </c>
      <c r="AY172" s="246" t="s">
        <v>147</v>
      </c>
    </row>
    <row r="173" s="13" customFormat="1">
      <c r="A173" s="13"/>
      <c r="B173" s="225"/>
      <c r="C173" s="226"/>
      <c r="D173" s="227" t="s">
        <v>156</v>
      </c>
      <c r="E173" s="228" t="s">
        <v>78</v>
      </c>
      <c r="F173" s="229" t="s">
        <v>187</v>
      </c>
      <c r="G173" s="226"/>
      <c r="H173" s="228" t="s">
        <v>78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156</v>
      </c>
      <c r="AU173" s="235" t="s">
        <v>89</v>
      </c>
      <c r="AV173" s="13" t="s">
        <v>87</v>
      </c>
      <c r="AW173" s="13" t="s">
        <v>38</v>
      </c>
      <c r="AX173" s="13" t="s">
        <v>80</v>
      </c>
      <c r="AY173" s="235" t="s">
        <v>147</v>
      </c>
    </row>
    <row r="174" s="14" customFormat="1">
      <c r="A174" s="14"/>
      <c r="B174" s="236"/>
      <c r="C174" s="237"/>
      <c r="D174" s="227" t="s">
        <v>156</v>
      </c>
      <c r="E174" s="238" t="s">
        <v>78</v>
      </c>
      <c r="F174" s="239" t="s">
        <v>188</v>
      </c>
      <c r="G174" s="237"/>
      <c r="H174" s="240">
        <v>1.2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156</v>
      </c>
      <c r="AU174" s="246" t="s">
        <v>89</v>
      </c>
      <c r="AV174" s="14" t="s">
        <v>89</v>
      </c>
      <c r="AW174" s="14" t="s">
        <v>38</v>
      </c>
      <c r="AX174" s="14" t="s">
        <v>80</v>
      </c>
      <c r="AY174" s="246" t="s">
        <v>147</v>
      </c>
    </row>
    <row r="175" s="13" customFormat="1">
      <c r="A175" s="13"/>
      <c r="B175" s="225"/>
      <c r="C175" s="226"/>
      <c r="D175" s="227" t="s">
        <v>156</v>
      </c>
      <c r="E175" s="228" t="s">
        <v>78</v>
      </c>
      <c r="F175" s="229" t="s">
        <v>266</v>
      </c>
      <c r="G175" s="226"/>
      <c r="H175" s="228" t="s">
        <v>78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156</v>
      </c>
      <c r="AU175" s="235" t="s">
        <v>89</v>
      </c>
      <c r="AV175" s="13" t="s">
        <v>87</v>
      </c>
      <c r="AW175" s="13" t="s">
        <v>38</v>
      </c>
      <c r="AX175" s="13" t="s">
        <v>80</v>
      </c>
      <c r="AY175" s="235" t="s">
        <v>147</v>
      </c>
    </row>
    <row r="176" s="14" customFormat="1">
      <c r="A176" s="14"/>
      <c r="B176" s="236"/>
      <c r="C176" s="237"/>
      <c r="D176" s="227" t="s">
        <v>156</v>
      </c>
      <c r="E176" s="238" t="s">
        <v>78</v>
      </c>
      <c r="F176" s="239" t="s">
        <v>175</v>
      </c>
      <c r="G176" s="237"/>
      <c r="H176" s="240">
        <v>5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156</v>
      </c>
      <c r="AU176" s="246" t="s">
        <v>89</v>
      </c>
      <c r="AV176" s="14" t="s">
        <v>89</v>
      </c>
      <c r="AW176" s="14" t="s">
        <v>38</v>
      </c>
      <c r="AX176" s="14" t="s">
        <v>80</v>
      </c>
      <c r="AY176" s="246" t="s">
        <v>147</v>
      </c>
    </row>
    <row r="177" s="15" customFormat="1">
      <c r="A177" s="15"/>
      <c r="B177" s="247"/>
      <c r="C177" s="248"/>
      <c r="D177" s="227" t="s">
        <v>156</v>
      </c>
      <c r="E177" s="249" t="s">
        <v>78</v>
      </c>
      <c r="F177" s="250" t="s">
        <v>159</v>
      </c>
      <c r="G177" s="248"/>
      <c r="H177" s="251">
        <v>18.620000000000001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156</v>
      </c>
      <c r="AU177" s="257" t="s">
        <v>89</v>
      </c>
      <c r="AV177" s="15" t="s">
        <v>154</v>
      </c>
      <c r="AW177" s="15" t="s">
        <v>38</v>
      </c>
      <c r="AX177" s="15" t="s">
        <v>87</v>
      </c>
      <c r="AY177" s="257" t="s">
        <v>147</v>
      </c>
    </row>
    <row r="178" s="14" customFormat="1">
      <c r="A178" s="14"/>
      <c r="B178" s="236"/>
      <c r="C178" s="237"/>
      <c r="D178" s="227" t="s">
        <v>156</v>
      </c>
      <c r="E178" s="237"/>
      <c r="F178" s="239" t="s">
        <v>272</v>
      </c>
      <c r="G178" s="237"/>
      <c r="H178" s="240">
        <v>37.240000000000002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156</v>
      </c>
      <c r="AU178" s="246" t="s">
        <v>89</v>
      </c>
      <c r="AV178" s="14" t="s">
        <v>89</v>
      </c>
      <c r="AW178" s="14" t="s">
        <v>4</v>
      </c>
      <c r="AX178" s="14" t="s">
        <v>87</v>
      </c>
      <c r="AY178" s="246" t="s">
        <v>147</v>
      </c>
    </row>
    <row r="179" s="2" customFormat="1" ht="62.7" customHeight="1">
      <c r="A179" s="38"/>
      <c r="B179" s="39"/>
      <c r="C179" s="212" t="s">
        <v>273</v>
      </c>
      <c r="D179" s="212" t="s">
        <v>149</v>
      </c>
      <c r="E179" s="213" t="s">
        <v>274</v>
      </c>
      <c r="F179" s="214" t="s">
        <v>275</v>
      </c>
      <c r="G179" s="215" t="s">
        <v>178</v>
      </c>
      <c r="H179" s="216">
        <v>7.5999999999999996</v>
      </c>
      <c r="I179" s="217"/>
      <c r="J179" s="218">
        <f>ROUND(I179*H179,2)</f>
        <v>0</v>
      </c>
      <c r="K179" s="214" t="s">
        <v>153</v>
      </c>
      <c r="L179" s="44"/>
      <c r="M179" s="219" t="s">
        <v>78</v>
      </c>
      <c r="N179" s="220" t="s">
        <v>50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154</v>
      </c>
      <c r="AT179" s="223" t="s">
        <v>149</v>
      </c>
      <c r="AU179" s="223" t="s">
        <v>89</v>
      </c>
      <c r="AY179" s="17" t="s">
        <v>147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87</v>
      </c>
      <c r="BK179" s="224">
        <f>ROUND(I179*H179,2)</f>
        <v>0</v>
      </c>
      <c r="BL179" s="17" t="s">
        <v>154</v>
      </c>
      <c r="BM179" s="223" t="s">
        <v>276</v>
      </c>
    </row>
    <row r="180" s="13" customFormat="1">
      <c r="A180" s="13"/>
      <c r="B180" s="225"/>
      <c r="C180" s="226"/>
      <c r="D180" s="227" t="s">
        <v>156</v>
      </c>
      <c r="E180" s="228" t="s">
        <v>78</v>
      </c>
      <c r="F180" s="229" t="s">
        <v>197</v>
      </c>
      <c r="G180" s="226"/>
      <c r="H180" s="228" t="s">
        <v>78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156</v>
      </c>
      <c r="AU180" s="235" t="s">
        <v>89</v>
      </c>
      <c r="AV180" s="13" t="s">
        <v>87</v>
      </c>
      <c r="AW180" s="13" t="s">
        <v>38</v>
      </c>
      <c r="AX180" s="13" t="s">
        <v>80</v>
      </c>
      <c r="AY180" s="235" t="s">
        <v>147</v>
      </c>
    </row>
    <row r="181" s="14" customFormat="1">
      <c r="A181" s="14"/>
      <c r="B181" s="236"/>
      <c r="C181" s="237"/>
      <c r="D181" s="227" t="s">
        <v>156</v>
      </c>
      <c r="E181" s="238" t="s">
        <v>78</v>
      </c>
      <c r="F181" s="239" t="s">
        <v>277</v>
      </c>
      <c r="G181" s="237"/>
      <c r="H181" s="240">
        <v>7.5999999999999996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156</v>
      </c>
      <c r="AU181" s="246" t="s">
        <v>89</v>
      </c>
      <c r="AV181" s="14" t="s">
        <v>89</v>
      </c>
      <c r="AW181" s="14" t="s">
        <v>38</v>
      </c>
      <c r="AX181" s="14" t="s">
        <v>80</v>
      </c>
      <c r="AY181" s="246" t="s">
        <v>147</v>
      </c>
    </row>
    <row r="182" s="15" customFormat="1">
      <c r="A182" s="15"/>
      <c r="B182" s="247"/>
      <c r="C182" s="248"/>
      <c r="D182" s="227" t="s">
        <v>156</v>
      </c>
      <c r="E182" s="249" t="s">
        <v>78</v>
      </c>
      <c r="F182" s="250" t="s">
        <v>159</v>
      </c>
      <c r="G182" s="248"/>
      <c r="H182" s="251">
        <v>7.5999999999999996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156</v>
      </c>
      <c r="AU182" s="257" t="s">
        <v>89</v>
      </c>
      <c r="AV182" s="15" t="s">
        <v>154</v>
      </c>
      <c r="AW182" s="15" t="s">
        <v>38</v>
      </c>
      <c r="AX182" s="15" t="s">
        <v>87</v>
      </c>
      <c r="AY182" s="257" t="s">
        <v>147</v>
      </c>
    </row>
    <row r="183" s="2" customFormat="1" ht="16.5" customHeight="1">
      <c r="A183" s="38"/>
      <c r="B183" s="39"/>
      <c r="C183" s="258" t="s">
        <v>278</v>
      </c>
      <c r="D183" s="258" t="s">
        <v>268</v>
      </c>
      <c r="E183" s="259" t="s">
        <v>279</v>
      </c>
      <c r="F183" s="260" t="s">
        <v>280</v>
      </c>
      <c r="G183" s="261" t="s">
        <v>254</v>
      </c>
      <c r="H183" s="262">
        <v>15.199999999999999</v>
      </c>
      <c r="I183" s="263"/>
      <c r="J183" s="264">
        <f>ROUND(I183*H183,2)</f>
        <v>0</v>
      </c>
      <c r="K183" s="260" t="s">
        <v>153</v>
      </c>
      <c r="L183" s="265"/>
      <c r="M183" s="266" t="s">
        <v>78</v>
      </c>
      <c r="N183" s="267" t="s">
        <v>50</v>
      </c>
      <c r="O183" s="84"/>
      <c r="P183" s="221">
        <f>O183*H183</f>
        <v>0</v>
      </c>
      <c r="Q183" s="221">
        <v>1</v>
      </c>
      <c r="R183" s="221">
        <f>Q183*H183</f>
        <v>15.199999999999999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193</v>
      </c>
      <c r="AT183" s="223" t="s">
        <v>268</v>
      </c>
      <c r="AU183" s="223" t="s">
        <v>89</v>
      </c>
      <c r="AY183" s="17" t="s">
        <v>147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87</v>
      </c>
      <c r="BK183" s="224">
        <f>ROUND(I183*H183,2)</f>
        <v>0</v>
      </c>
      <c r="BL183" s="17" t="s">
        <v>154</v>
      </c>
      <c r="BM183" s="223" t="s">
        <v>281</v>
      </c>
    </row>
    <row r="184" s="14" customFormat="1">
      <c r="A184" s="14"/>
      <c r="B184" s="236"/>
      <c r="C184" s="237"/>
      <c r="D184" s="227" t="s">
        <v>156</v>
      </c>
      <c r="E184" s="237"/>
      <c r="F184" s="239" t="s">
        <v>282</v>
      </c>
      <c r="G184" s="237"/>
      <c r="H184" s="240">
        <v>15.199999999999999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156</v>
      </c>
      <c r="AU184" s="246" t="s">
        <v>89</v>
      </c>
      <c r="AV184" s="14" t="s">
        <v>89</v>
      </c>
      <c r="AW184" s="14" t="s">
        <v>4</v>
      </c>
      <c r="AX184" s="14" t="s">
        <v>87</v>
      </c>
      <c r="AY184" s="246" t="s">
        <v>147</v>
      </c>
    </row>
    <row r="185" s="2" customFormat="1" ht="16.5" customHeight="1">
      <c r="A185" s="38"/>
      <c r="B185" s="39"/>
      <c r="C185" s="258" t="s">
        <v>283</v>
      </c>
      <c r="D185" s="258" t="s">
        <v>268</v>
      </c>
      <c r="E185" s="259" t="s">
        <v>284</v>
      </c>
      <c r="F185" s="260" t="s">
        <v>285</v>
      </c>
      <c r="G185" s="261" t="s">
        <v>168</v>
      </c>
      <c r="H185" s="262">
        <v>95</v>
      </c>
      <c r="I185" s="263"/>
      <c r="J185" s="264">
        <f>ROUND(I185*H185,2)</f>
        <v>0</v>
      </c>
      <c r="K185" s="260" t="s">
        <v>78</v>
      </c>
      <c r="L185" s="265"/>
      <c r="M185" s="266" t="s">
        <v>78</v>
      </c>
      <c r="N185" s="267" t="s">
        <v>50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193</v>
      </c>
      <c r="AT185" s="223" t="s">
        <v>268</v>
      </c>
      <c r="AU185" s="223" t="s">
        <v>89</v>
      </c>
      <c r="AY185" s="17" t="s">
        <v>147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87</v>
      </c>
      <c r="BK185" s="224">
        <f>ROUND(I185*H185,2)</f>
        <v>0</v>
      </c>
      <c r="BL185" s="17" t="s">
        <v>154</v>
      </c>
      <c r="BM185" s="223" t="s">
        <v>286</v>
      </c>
    </row>
    <row r="186" s="13" customFormat="1">
      <c r="A186" s="13"/>
      <c r="B186" s="225"/>
      <c r="C186" s="226"/>
      <c r="D186" s="227" t="s">
        <v>156</v>
      </c>
      <c r="E186" s="228" t="s">
        <v>78</v>
      </c>
      <c r="F186" s="229" t="s">
        <v>197</v>
      </c>
      <c r="G186" s="226"/>
      <c r="H186" s="228" t="s">
        <v>78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156</v>
      </c>
      <c r="AU186" s="235" t="s">
        <v>89</v>
      </c>
      <c r="AV186" s="13" t="s">
        <v>87</v>
      </c>
      <c r="AW186" s="13" t="s">
        <v>38</v>
      </c>
      <c r="AX186" s="13" t="s">
        <v>80</v>
      </c>
      <c r="AY186" s="235" t="s">
        <v>147</v>
      </c>
    </row>
    <row r="187" s="14" customFormat="1">
      <c r="A187" s="14"/>
      <c r="B187" s="236"/>
      <c r="C187" s="237"/>
      <c r="D187" s="227" t="s">
        <v>156</v>
      </c>
      <c r="E187" s="238" t="s">
        <v>78</v>
      </c>
      <c r="F187" s="239" t="s">
        <v>287</v>
      </c>
      <c r="G187" s="237"/>
      <c r="H187" s="240">
        <v>95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156</v>
      </c>
      <c r="AU187" s="246" t="s">
        <v>89</v>
      </c>
      <c r="AV187" s="14" t="s">
        <v>89</v>
      </c>
      <c r="AW187" s="14" t="s">
        <v>38</v>
      </c>
      <c r="AX187" s="14" t="s">
        <v>80</v>
      </c>
      <c r="AY187" s="246" t="s">
        <v>147</v>
      </c>
    </row>
    <row r="188" s="15" customFormat="1">
      <c r="A188" s="15"/>
      <c r="B188" s="247"/>
      <c r="C188" s="248"/>
      <c r="D188" s="227" t="s">
        <v>156</v>
      </c>
      <c r="E188" s="249" t="s">
        <v>78</v>
      </c>
      <c r="F188" s="250" t="s">
        <v>159</v>
      </c>
      <c r="G188" s="248"/>
      <c r="H188" s="251">
        <v>95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156</v>
      </c>
      <c r="AU188" s="257" t="s">
        <v>89</v>
      </c>
      <c r="AV188" s="15" t="s">
        <v>154</v>
      </c>
      <c r="AW188" s="15" t="s">
        <v>38</v>
      </c>
      <c r="AX188" s="15" t="s">
        <v>87</v>
      </c>
      <c r="AY188" s="257" t="s">
        <v>147</v>
      </c>
    </row>
    <row r="189" s="2" customFormat="1" ht="37.8" customHeight="1">
      <c r="A189" s="38"/>
      <c r="B189" s="39"/>
      <c r="C189" s="212" t="s">
        <v>288</v>
      </c>
      <c r="D189" s="212" t="s">
        <v>149</v>
      </c>
      <c r="E189" s="213" t="s">
        <v>289</v>
      </c>
      <c r="F189" s="214" t="s">
        <v>290</v>
      </c>
      <c r="G189" s="215" t="s">
        <v>152</v>
      </c>
      <c r="H189" s="216">
        <v>13.412000000000001</v>
      </c>
      <c r="I189" s="217"/>
      <c r="J189" s="218">
        <f>ROUND(I189*H189,2)</f>
        <v>0</v>
      </c>
      <c r="K189" s="214" t="s">
        <v>153</v>
      </c>
      <c r="L189" s="44"/>
      <c r="M189" s="219" t="s">
        <v>78</v>
      </c>
      <c r="N189" s="220" t="s">
        <v>50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154</v>
      </c>
      <c r="AT189" s="223" t="s">
        <v>149</v>
      </c>
      <c r="AU189" s="223" t="s">
        <v>89</v>
      </c>
      <c r="AY189" s="17" t="s">
        <v>147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87</v>
      </c>
      <c r="BK189" s="224">
        <f>ROUND(I189*H189,2)</f>
        <v>0</v>
      </c>
      <c r="BL189" s="17" t="s">
        <v>154</v>
      </c>
      <c r="BM189" s="223" t="s">
        <v>291</v>
      </c>
    </row>
    <row r="190" s="13" customFormat="1">
      <c r="A190" s="13"/>
      <c r="B190" s="225"/>
      <c r="C190" s="226"/>
      <c r="D190" s="227" t="s">
        <v>156</v>
      </c>
      <c r="E190" s="228" t="s">
        <v>78</v>
      </c>
      <c r="F190" s="229" t="s">
        <v>197</v>
      </c>
      <c r="G190" s="226"/>
      <c r="H190" s="228" t="s">
        <v>78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156</v>
      </c>
      <c r="AU190" s="235" t="s">
        <v>89</v>
      </c>
      <c r="AV190" s="13" t="s">
        <v>87</v>
      </c>
      <c r="AW190" s="13" t="s">
        <v>38</v>
      </c>
      <c r="AX190" s="13" t="s">
        <v>80</v>
      </c>
      <c r="AY190" s="235" t="s">
        <v>147</v>
      </c>
    </row>
    <row r="191" s="14" customFormat="1">
      <c r="A191" s="14"/>
      <c r="B191" s="236"/>
      <c r="C191" s="237"/>
      <c r="D191" s="227" t="s">
        <v>156</v>
      </c>
      <c r="E191" s="238" t="s">
        <v>78</v>
      </c>
      <c r="F191" s="239" t="s">
        <v>292</v>
      </c>
      <c r="G191" s="237"/>
      <c r="H191" s="240">
        <v>3.7999999999999998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156</v>
      </c>
      <c r="AU191" s="246" t="s">
        <v>89</v>
      </c>
      <c r="AV191" s="14" t="s">
        <v>89</v>
      </c>
      <c r="AW191" s="14" t="s">
        <v>38</v>
      </c>
      <c r="AX191" s="14" t="s">
        <v>80</v>
      </c>
      <c r="AY191" s="246" t="s">
        <v>147</v>
      </c>
    </row>
    <row r="192" s="13" customFormat="1">
      <c r="A192" s="13"/>
      <c r="B192" s="225"/>
      <c r="C192" s="226"/>
      <c r="D192" s="227" t="s">
        <v>156</v>
      </c>
      <c r="E192" s="228" t="s">
        <v>78</v>
      </c>
      <c r="F192" s="229" t="s">
        <v>184</v>
      </c>
      <c r="G192" s="226"/>
      <c r="H192" s="228" t="s">
        <v>78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156</v>
      </c>
      <c r="AU192" s="235" t="s">
        <v>89</v>
      </c>
      <c r="AV192" s="13" t="s">
        <v>87</v>
      </c>
      <c r="AW192" s="13" t="s">
        <v>38</v>
      </c>
      <c r="AX192" s="13" t="s">
        <v>80</v>
      </c>
      <c r="AY192" s="235" t="s">
        <v>147</v>
      </c>
    </row>
    <row r="193" s="14" customFormat="1">
      <c r="A193" s="14"/>
      <c r="B193" s="236"/>
      <c r="C193" s="237"/>
      <c r="D193" s="227" t="s">
        <v>156</v>
      </c>
      <c r="E193" s="238" t="s">
        <v>78</v>
      </c>
      <c r="F193" s="239" t="s">
        <v>293</v>
      </c>
      <c r="G193" s="237"/>
      <c r="H193" s="240">
        <v>5.6120000000000001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156</v>
      </c>
      <c r="AU193" s="246" t="s">
        <v>89</v>
      </c>
      <c r="AV193" s="14" t="s">
        <v>89</v>
      </c>
      <c r="AW193" s="14" t="s">
        <v>38</v>
      </c>
      <c r="AX193" s="14" t="s">
        <v>80</v>
      </c>
      <c r="AY193" s="246" t="s">
        <v>147</v>
      </c>
    </row>
    <row r="194" s="13" customFormat="1">
      <c r="A194" s="13"/>
      <c r="B194" s="225"/>
      <c r="C194" s="226"/>
      <c r="D194" s="227" t="s">
        <v>156</v>
      </c>
      <c r="E194" s="228" t="s">
        <v>78</v>
      </c>
      <c r="F194" s="229" t="s">
        <v>266</v>
      </c>
      <c r="G194" s="226"/>
      <c r="H194" s="228" t="s">
        <v>78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156</v>
      </c>
      <c r="AU194" s="235" t="s">
        <v>89</v>
      </c>
      <c r="AV194" s="13" t="s">
        <v>87</v>
      </c>
      <c r="AW194" s="13" t="s">
        <v>38</v>
      </c>
      <c r="AX194" s="13" t="s">
        <v>80</v>
      </c>
      <c r="AY194" s="235" t="s">
        <v>147</v>
      </c>
    </row>
    <row r="195" s="14" customFormat="1">
      <c r="A195" s="14"/>
      <c r="B195" s="236"/>
      <c r="C195" s="237"/>
      <c r="D195" s="227" t="s">
        <v>156</v>
      </c>
      <c r="E195" s="238" t="s">
        <v>78</v>
      </c>
      <c r="F195" s="239" t="s">
        <v>294</v>
      </c>
      <c r="G195" s="237"/>
      <c r="H195" s="240">
        <v>4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156</v>
      </c>
      <c r="AU195" s="246" t="s">
        <v>89</v>
      </c>
      <c r="AV195" s="14" t="s">
        <v>89</v>
      </c>
      <c r="AW195" s="14" t="s">
        <v>38</v>
      </c>
      <c r="AX195" s="14" t="s">
        <v>80</v>
      </c>
      <c r="AY195" s="246" t="s">
        <v>147</v>
      </c>
    </row>
    <row r="196" s="15" customFormat="1">
      <c r="A196" s="15"/>
      <c r="B196" s="247"/>
      <c r="C196" s="248"/>
      <c r="D196" s="227" t="s">
        <v>156</v>
      </c>
      <c r="E196" s="249" t="s">
        <v>78</v>
      </c>
      <c r="F196" s="250" t="s">
        <v>159</v>
      </c>
      <c r="G196" s="248"/>
      <c r="H196" s="251">
        <v>13.412000000000001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156</v>
      </c>
      <c r="AU196" s="257" t="s">
        <v>89</v>
      </c>
      <c r="AV196" s="15" t="s">
        <v>154</v>
      </c>
      <c r="AW196" s="15" t="s">
        <v>38</v>
      </c>
      <c r="AX196" s="15" t="s">
        <v>87</v>
      </c>
      <c r="AY196" s="257" t="s">
        <v>147</v>
      </c>
    </row>
    <row r="197" s="2" customFormat="1" ht="16.5" customHeight="1">
      <c r="A197" s="38"/>
      <c r="B197" s="39"/>
      <c r="C197" s="258" t="s">
        <v>295</v>
      </c>
      <c r="D197" s="258" t="s">
        <v>268</v>
      </c>
      <c r="E197" s="259" t="s">
        <v>296</v>
      </c>
      <c r="F197" s="260" t="s">
        <v>297</v>
      </c>
      <c r="G197" s="261" t="s">
        <v>254</v>
      </c>
      <c r="H197" s="262">
        <v>8</v>
      </c>
      <c r="I197" s="263"/>
      <c r="J197" s="264">
        <f>ROUND(I197*H197,2)</f>
        <v>0</v>
      </c>
      <c r="K197" s="260" t="s">
        <v>153</v>
      </c>
      <c r="L197" s="265"/>
      <c r="M197" s="266" t="s">
        <v>78</v>
      </c>
      <c r="N197" s="267" t="s">
        <v>50</v>
      </c>
      <c r="O197" s="84"/>
      <c r="P197" s="221">
        <f>O197*H197</f>
        <v>0</v>
      </c>
      <c r="Q197" s="221">
        <v>1</v>
      </c>
      <c r="R197" s="221">
        <f>Q197*H197</f>
        <v>8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193</v>
      </c>
      <c r="AT197" s="223" t="s">
        <v>268</v>
      </c>
      <c r="AU197" s="223" t="s">
        <v>89</v>
      </c>
      <c r="AY197" s="17" t="s">
        <v>147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87</v>
      </c>
      <c r="BK197" s="224">
        <f>ROUND(I197*H197,2)</f>
        <v>0</v>
      </c>
      <c r="BL197" s="17" t="s">
        <v>154</v>
      </c>
      <c r="BM197" s="223" t="s">
        <v>298</v>
      </c>
    </row>
    <row r="198" s="14" customFormat="1">
      <c r="A198" s="14"/>
      <c r="B198" s="236"/>
      <c r="C198" s="237"/>
      <c r="D198" s="227" t="s">
        <v>156</v>
      </c>
      <c r="E198" s="237"/>
      <c r="F198" s="239" t="s">
        <v>299</v>
      </c>
      <c r="G198" s="237"/>
      <c r="H198" s="240">
        <v>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156</v>
      </c>
      <c r="AU198" s="246" t="s">
        <v>89</v>
      </c>
      <c r="AV198" s="14" t="s">
        <v>89</v>
      </c>
      <c r="AW198" s="14" t="s">
        <v>4</v>
      </c>
      <c r="AX198" s="14" t="s">
        <v>87</v>
      </c>
      <c r="AY198" s="246" t="s">
        <v>147</v>
      </c>
    </row>
    <row r="199" s="2" customFormat="1" ht="49.05" customHeight="1">
      <c r="A199" s="38"/>
      <c r="B199" s="39"/>
      <c r="C199" s="212" t="s">
        <v>300</v>
      </c>
      <c r="D199" s="212" t="s">
        <v>149</v>
      </c>
      <c r="E199" s="213" t="s">
        <v>301</v>
      </c>
      <c r="F199" s="214" t="s">
        <v>302</v>
      </c>
      <c r="G199" s="215" t="s">
        <v>152</v>
      </c>
      <c r="H199" s="216">
        <v>67.060000000000002</v>
      </c>
      <c r="I199" s="217"/>
      <c r="J199" s="218">
        <f>ROUND(I199*H199,2)</f>
        <v>0</v>
      </c>
      <c r="K199" s="214" t="s">
        <v>78</v>
      </c>
      <c r="L199" s="44"/>
      <c r="M199" s="219" t="s">
        <v>78</v>
      </c>
      <c r="N199" s="220" t="s">
        <v>50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154</v>
      </c>
      <c r="AT199" s="223" t="s">
        <v>149</v>
      </c>
      <c r="AU199" s="223" t="s">
        <v>89</v>
      </c>
      <c r="AY199" s="17" t="s">
        <v>147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87</v>
      </c>
      <c r="BK199" s="224">
        <f>ROUND(I199*H199,2)</f>
        <v>0</v>
      </c>
      <c r="BL199" s="17" t="s">
        <v>154</v>
      </c>
      <c r="BM199" s="223" t="s">
        <v>303</v>
      </c>
    </row>
    <row r="200" s="13" customFormat="1">
      <c r="A200" s="13"/>
      <c r="B200" s="225"/>
      <c r="C200" s="226"/>
      <c r="D200" s="227" t="s">
        <v>156</v>
      </c>
      <c r="E200" s="228" t="s">
        <v>78</v>
      </c>
      <c r="F200" s="229" t="s">
        <v>197</v>
      </c>
      <c r="G200" s="226"/>
      <c r="H200" s="228" t="s">
        <v>78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156</v>
      </c>
      <c r="AU200" s="235" t="s">
        <v>89</v>
      </c>
      <c r="AV200" s="13" t="s">
        <v>87</v>
      </c>
      <c r="AW200" s="13" t="s">
        <v>38</v>
      </c>
      <c r="AX200" s="13" t="s">
        <v>80</v>
      </c>
      <c r="AY200" s="235" t="s">
        <v>147</v>
      </c>
    </row>
    <row r="201" s="14" customFormat="1">
      <c r="A201" s="14"/>
      <c r="B201" s="236"/>
      <c r="C201" s="237"/>
      <c r="D201" s="227" t="s">
        <v>156</v>
      </c>
      <c r="E201" s="238" t="s">
        <v>78</v>
      </c>
      <c r="F201" s="239" t="s">
        <v>304</v>
      </c>
      <c r="G201" s="237"/>
      <c r="H201" s="240">
        <v>19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156</v>
      </c>
      <c r="AU201" s="246" t="s">
        <v>89</v>
      </c>
      <c r="AV201" s="14" t="s">
        <v>89</v>
      </c>
      <c r="AW201" s="14" t="s">
        <v>38</v>
      </c>
      <c r="AX201" s="14" t="s">
        <v>80</v>
      </c>
      <c r="AY201" s="246" t="s">
        <v>147</v>
      </c>
    </row>
    <row r="202" s="13" customFormat="1">
      <c r="A202" s="13"/>
      <c r="B202" s="225"/>
      <c r="C202" s="226"/>
      <c r="D202" s="227" t="s">
        <v>156</v>
      </c>
      <c r="E202" s="228" t="s">
        <v>78</v>
      </c>
      <c r="F202" s="229" t="s">
        <v>184</v>
      </c>
      <c r="G202" s="226"/>
      <c r="H202" s="228" t="s">
        <v>78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156</v>
      </c>
      <c r="AU202" s="235" t="s">
        <v>89</v>
      </c>
      <c r="AV202" s="13" t="s">
        <v>87</v>
      </c>
      <c r="AW202" s="13" t="s">
        <v>38</v>
      </c>
      <c r="AX202" s="13" t="s">
        <v>80</v>
      </c>
      <c r="AY202" s="235" t="s">
        <v>147</v>
      </c>
    </row>
    <row r="203" s="14" customFormat="1">
      <c r="A203" s="14"/>
      <c r="B203" s="236"/>
      <c r="C203" s="237"/>
      <c r="D203" s="227" t="s">
        <v>156</v>
      </c>
      <c r="E203" s="238" t="s">
        <v>78</v>
      </c>
      <c r="F203" s="239" t="s">
        <v>305</v>
      </c>
      <c r="G203" s="237"/>
      <c r="H203" s="240">
        <v>28.059999999999999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156</v>
      </c>
      <c r="AU203" s="246" t="s">
        <v>89</v>
      </c>
      <c r="AV203" s="14" t="s">
        <v>89</v>
      </c>
      <c r="AW203" s="14" t="s">
        <v>38</v>
      </c>
      <c r="AX203" s="14" t="s">
        <v>80</v>
      </c>
      <c r="AY203" s="246" t="s">
        <v>147</v>
      </c>
    </row>
    <row r="204" s="13" customFormat="1">
      <c r="A204" s="13"/>
      <c r="B204" s="225"/>
      <c r="C204" s="226"/>
      <c r="D204" s="227" t="s">
        <v>156</v>
      </c>
      <c r="E204" s="228" t="s">
        <v>78</v>
      </c>
      <c r="F204" s="229" t="s">
        <v>266</v>
      </c>
      <c r="G204" s="226"/>
      <c r="H204" s="228" t="s">
        <v>78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156</v>
      </c>
      <c r="AU204" s="235" t="s">
        <v>89</v>
      </c>
      <c r="AV204" s="13" t="s">
        <v>87</v>
      </c>
      <c r="AW204" s="13" t="s">
        <v>38</v>
      </c>
      <c r="AX204" s="13" t="s">
        <v>80</v>
      </c>
      <c r="AY204" s="235" t="s">
        <v>147</v>
      </c>
    </row>
    <row r="205" s="14" customFormat="1">
      <c r="A205" s="14"/>
      <c r="B205" s="236"/>
      <c r="C205" s="237"/>
      <c r="D205" s="227" t="s">
        <v>156</v>
      </c>
      <c r="E205" s="238" t="s">
        <v>78</v>
      </c>
      <c r="F205" s="239" t="s">
        <v>251</v>
      </c>
      <c r="G205" s="237"/>
      <c r="H205" s="240">
        <v>20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156</v>
      </c>
      <c r="AU205" s="246" t="s">
        <v>89</v>
      </c>
      <c r="AV205" s="14" t="s">
        <v>89</v>
      </c>
      <c r="AW205" s="14" t="s">
        <v>38</v>
      </c>
      <c r="AX205" s="14" t="s">
        <v>80</v>
      </c>
      <c r="AY205" s="246" t="s">
        <v>147</v>
      </c>
    </row>
    <row r="206" s="15" customFormat="1">
      <c r="A206" s="15"/>
      <c r="B206" s="247"/>
      <c r="C206" s="248"/>
      <c r="D206" s="227" t="s">
        <v>156</v>
      </c>
      <c r="E206" s="249" t="s">
        <v>78</v>
      </c>
      <c r="F206" s="250" t="s">
        <v>159</v>
      </c>
      <c r="G206" s="248"/>
      <c r="H206" s="251">
        <v>67.060000000000002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156</v>
      </c>
      <c r="AU206" s="257" t="s">
        <v>89</v>
      </c>
      <c r="AV206" s="15" t="s">
        <v>154</v>
      </c>
      <c r="AW206" s="15" t="s">
        <v>38</v>
      </c>
      <c r="AX206" s="15" t="s">
        <v>87</v>
      </c>
      <c r="AY206" s="257" t="s">
        <v>147</v>
      </c>
    </row>
    <row r="207" s="2" customFormat="1" ht="16.5" customHeight="1">
      <c r="A207" s="38"/>
      <c r="B207" s="39"/>
      <c r="C207" s="258" t="s">
        <v>306</v>
      </c>
      <c r="D207" s="258" t="s">
        <v>268</v>
      </c>
      <c r="E207" s="259" t="s">
        <v>307</v>
      </c>
      <c r="F207" s="260" t="s">
        <v>308</v>
      </c>
      <c r="G207" s="261" t="s">
        <v>309</v>
      </c>
      <c r="H207" s="262">
        <v>1.006</v>
      </c>
      <c r="I207" s="263"/>
      <c r="J207" s="264">
        <f>ROUND(I207*H207,2)</f>
        <v>0</v>
      </c>
      <c r="K207" s="260" t="s">
        <v>153</v>
      </c>
      <c r="L207" s="265"/>
      <c r="M207" s="266" t="s">
        <v>78</v>
      </c>
      <c r="N207" s="267" t="s">
        <v>50</v>
      </c>
      <c r="O207" s="84"/>
      <c r="P207" s="221">
        <f>O207*H207</f>
        <v>0</v>
      </c>
      <c r="Q207" s="221">
        <v>0.001</v>
      </c>
      <c r="R207" s="221">
        <f>Q207*H207</f>
        <v>0.001006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193</v>
      </c>
      <c r="AT207" s="223" t="s">
        <v>268</v>
      </c>
      <c r="AU207" s="223" t="s">
        <v>89</v>
      </c>
      <c r="AY207" s="17" t="s">
        <v>147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87</v>
      </c>
      <c r="BK207" s="224">
        <f>ROUND(I207*H207,2)</f>
        <v>0</v>
      </c>
      <c r="BL207" s="17" t="s">
        <v>154</v>
      </c>
      <c r="BM207" s="223" t="s">
        <v>310</v>
      </c>
    </row>
    <row r="208" s="14" customFormat="1">
      <c r="A208" s="14"/>
      <c r="B208" s="236"/>
      <c r="C208" s="237"/>
      <c r="D208" s="227" t="s">
        <v>156</v>
      </c>
      <c r="E208" s="237"/>
      <c r="F208" s="239" t="s">
        <v>311</v>
      </c>
      <c r="G208" s="237"/>
      <c r="H208" s="240">
        <v>1.006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156</v>
      </c>
      <c r="AU208" s="246" t="s">
        <v>89</v>
      </c>
      <c r="AV208" s="14" t="s">
        <v>89</v>
      </c>
      <c r="AW208" s="14" t="s">
        <v>4</v>
      </c>
      <c r="AX208" s="14" t="s">
        <v>87</v>
      </c>
      <c r="AY208" s="246" t="s">
        <v>147</v>
      </c>
    </row>
    <row r="209" s="2" customFormat="1" ht="24.15" customHeight="1">
      <c r="A209" s="38"/>
      <c r="B209" s="39"/>
      <c r="C209" s="212" t="s">
        <v>312</v>
      </c>
      <c r="D209" s="212" t="s">
        <v>149</v>
      </c>
      <c r="E209" s="213" t="s">
        <v>313</v>
      </c>
      <c r="F209" s="214" t="s">
        <v>314</v>
      </c>
      <c r="G209" s="215" t="s">
        <v>152</v>
      </c>
      <c r="H209" s="216">
        <v>28.059999999999999</v>
      </c>
      <c r="I209" s="217"/>
      <c r="J209" s="218">
        <f>ROUND(I209*H209,2)</f>
        <v>0</v>
      </c>
      <c r="K209" s="214" t="s">
        <v>153</v>
      </c>
      <c r="L209" s="44"/>
      <c r="M209" s="219" t="s">
        <v>78</v>
      </c>
      <c r="N209" s="220" t="s">
        <v>50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154</v>
      </c>
      <c r="AT209" s="223" t="s">
        <v>149</v>
      </c>
      <c r="AU209" s="223" t="s">
        <v>89</v>
      </c>
      <c r="AY209" s="17" t="s">
        <v>147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87</v>
      </c>
      <c r="BK209" s="224">
        <f>ROUND(I209*H209,2)</f>
        <v>0</v>
      </c>
      <c r="BL209" s="17" t="s">
        <v>154</v>
      </c>
      <c r="BM209" s="223" t="s">
        <v>315</v>
      </c>
    </row>
    <row r="210" s="13" customFormat="1">
      <c r="A210" s="13"/>
      <c r="B210" s="225"/>
      <c r="C210" s="226"/>
      <c r="D210" s="227" t="s">
        <v>156</v>
      </c>
      <c r="E210" s="228" t="s">
        <v>78</v>
      </c>
      <c r="F210" s="229" t="s">
        <v>316</v>
      </c>
      <c r="G210" s="226"/>
      <c r="H210" s="228" t="s">
        <v>78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156</v>
      </c>
      <c r="AU210" s="235" t="s">
        <v>89</v>
      </c>
      <c r="AV210" s="13" t="s">
        <v>87</v>
      </c>
      <c r="AW210" s="13" t="s">
        <v>38</v>
      </c>
      <c r="AX210" s="13" t="s">
        <v>80</v>
      </c>
      <c r="AY210" s="235" t="s">
        <v>147</v>
      </c>
    </row>
    <row r="211" s="14" customFormat="1">
      <c r="A211" s="14"/>
      <c r="B211" s="236"/>
      <c r="C211" s="237"/>
      <c r="D211" s="227" t="s">
        <v>156</v>
      </c>
      <c r="E211" s="238" t="s">
        <v>78</v>
      </c>
      <c r="F211" s="239" t="s">
        <v>317</v>
      </c>
      <c r="G211" s="237"/>
      <c r="H211" s="240">
        <v>28.059999999999999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156</v>
      </c>
      <c r="AU211" s="246" t="s">
        <v>89</v>
      </c>
      <c r="AV211" s="14" t="s">
        <v>89</v>
      </c>
      <c r="AW211" s="14" t="s">
        <v>38</v>
      </c>
      <c r="AX211" s="14" t="s">
        <v>80</v>
      </c>
      <c r="AY211" s="246" t="s">
        <v>147</v>
      </c>
    </row>
    <row r="212" s="15" customFormat="1">
      <c r="A212" s="15"/>
      <c r="B212" s="247"/>
      <c r="C212" s="248"/>
      <c r="D212" s="227" t="s">
        <v>156</v>
      </c>
      <c r="E212" s="249" t="s">
        <v>78</v>
      </c>
      <c r="F212" s="250" t="s">
        <v>159</v>
      </c>
      <c r="G212" s="248"/>
      <c r="H212" s="251">
        <v>28.059999999999999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156</v>
      </c>
      <c r="AU212" s="257" t="s">
        <v>89</v>
      </c>
      <c r="AV212" s="15" t="s">
        <v>154</v>
      </c>
      <c r="AW212" s="15" t="s">
        <v>38</v>
      </c>
      <c r="AX212" s="15" t="s">
        <v>87</v>
      </c>
      <c r="AY212" s="257" t="s">
        <v>147</v>
      </c>
    </row>
    <row r="213" s="12" customFormat="1" ht="22.8" customHeight="1">
      <c r="A213" s="12"/>
      <c r="B213" s="196"/>
      <c r="C213" s="197"/>
      <c r="D213" s="198" t="s">
        <v>79</v>
      </c>
      <c r="E213" s="210" t="s">
        <v>89</v>
      </c>
      <c r="F213" s="210" t="s">
        <v>318</v>
      </c>
      <c r="G213" s="197"/>
      <c r="H213" s="197"/>
      <c r="I213" s="200"/>
      <c r="J213" s="211">
        <f>BK213</f>
        <v>0</v>
      </c>
      <c r="K213" s="197"/>
      <c r="L213" s="202"/>
      <c r="M213" s="203"/>
      <c r="N213" s="204"/>
      <c r="O213" s="204"/>
      <c r="P213" s="205">
        <f>SUM(P214:P264)</f>
        <v>0</v>
      </c>
      <c r="Q213" s="204"/>
      <c r="R213" s="205">
        <f>SUM(R214:R264)</f>
        <v>45.122612629999999</v>
      </c>
      <c r="S213" s="204"/>
      <c r="T213" s="206">
        <f>SUM(T214:T264)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87</v>
      </c>
      <c r="AT213" s="208" t="s">
        <v>79</v>
      </c>
      <c r="AU213" s="208" t="s">
        <v>87</v>
      </c>
      <c r="AY213" s="207" t="s">
        <v>147</v>
      </c>
      <c r="BK213" s="209">
        <f>SUM(BK214:BK264)</f>
        <v>0</v>
      </c>
    </row>
    <row r="214" s="2" customFormat="1" ht="44.25" customHeight="1">
      <c r="A214" s="38"/>
      <c r="B214" s="39"/>
      <c r="C214" s="212" t="s">
        <v>319</v>
      </c>
      <c r="D214" s="212" t="s">
        <v>149</v>
      </c>
      <c r="E214" s="213" t="s">
        <v>320</v>
      </c>
      <c r="F214" s="214" t="s">
        <v>321</v>
      </c>
      <c r="G214" s="215" t="s">
        <v>152</v>
      </c>
      <c r="H214" s="216">
        <v>28.059999999999999</v>
      </c>
      <c r="I214" s="217"/>
      <c r="J214" s="218">
        <f>ROUND(I214*H214,2)</f>
        <v>0</v>
      </c>
      <c r="K214" s="214" t="s">
        <v>153</v>
      </c>
      <c r="L214" s="44"/>
      <c r="M214" s="219" t="s">
        <v>78</v>
      </c>
      <c r="N214" s="220" t="s">
        <v>50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154</v>
      </c>
      <c r="AT214" s="223" t="s">
        <v>149</v>
      </c>
      <c r="AU214" s="223" t="s">
        <v>89</v>
      </c>
      <c r="AY214" s="17" t="s">
        <v>147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87</v>
      </c>
      <c r="BK214" s="224">
        <f>ROUND(I214*H214,2)</f>
        <v>0</v>
      </c>
      <c r="BL214" s="17" t="s">
        <v>154</v>
      </c>
      <c r="BM214" s="223" t="s">
        <v>322</v>
      </c>
    </row>
    <row r="215" s="13" customFormat="1">
      <c r="A215" s="13"/>
      <c r="B215" s="225"/>
      <c r="C215" s="226"/>
      <c r="D215" s="227" t="s">
        <v>156</v>
      </c>
      <c r="E215" s="228" t="s">
        <v>78</v>
      </c>
      <c r="F215" s="229" t="s">
        <v>316</v>
      </c>
      <c r="G215" s="226"/>
      <c r="H215" s="228" t="s">
        <v>78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156</v>
      </c>
      <c r="AU215" s="235" t="s">
        <v>89</v>
      </c>
      <c r="AV215" s="13" t="s">
        <v>87</v>
      </c>
      <c r="AW215" s="13" t="s">
        <v>38</v>
      </c>
      <c r="AX215" s="13" t="s">
        <v>80</v>
      </c>
      <c r="AY215" s="235" t="s">
        <v>147</v>
      </c>
    </row>
    <row r="216" s="14" customFormat="1">
      <c r="A216" s="14"/>
      <c r="B216" s="236"/>
      <c r="C216" s="237"/>
      <c r="D216" s="227" t="s">
        <v>156</v>
      </c>
      <c r="E216" s="238" t="s">
        <v>78</v>
      </c>
      <c r="F216" s="239" t="s">
        <v>317</v>
      </c>
      <c r="G216" s="237"/>
      <c r="H216" s="240">
        <v>28.059999999999999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156</v>
      </c>
      <c r="AU216" s="246" t="s">
        <v>89</v>
      </c>
      <c r="AV216" s="14" t="s">
        <v>89</v>
      </c>
      <c r="AW216" s="14" t="s">
        <v>38</v>
      </c>
      <c r="AX216" s="14" t="s">
        <v>80</v>
      </c>
      <c r="AY216" s="246" t="s">
        <v>147</v>
      </c>
    </row>
    <row r="217" s="15" customFormat="1">
      <c r="A217" s="15"/>
      <c r="B217" s="247"/>
      <c r="C217" s="248"/>
      <c r="D217" s="227" t="s">
        <v>156</v>
      </c>
      <c r="E217" s="249" t="s">
        <v>78</v>
      </c>
      <c r="F217" s="250" t="s">
        <v>159</v>
      </c>
      <c r="G217" s="248"/>
      <c r="H217" s="251">
        <v>28.059999999999999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7" t="s">
        <v>156</v>
      </c>
      <c r="AU217" s="257" t="s">
        <v>89</v>
      </c>
      <c r="AV217" s="15" t="s">
        <v>154</v>
      </c>
      <c r="AW217" s="15" t="s">
        <v>38</v>
      </c>
      <c r="AX217" s="15" t="s">
        <v>87</v>
      </c>
      <c r="AY217" s="257" t="s">
        <v>147</v>
      </c>
    </row>
    <row r="218" s="2" customFormat="1" ht="37.8" customHeight="1">
      <c r="A218" s="38"/>
      <c r="B218" s="39"/>
      <c r="C218" s="212" t="s">
        <v>323</v>
      </c>
      <c r="D218" s="212" t="s">
        <v>149</v>
      </c>
      <c r="E218" s="213" t="s">
        <v>324</v>
      </c>
      <c r="F218" s="214" t="s">
        <v>325</v>
      </c>
      <c r="G218" s="215" t="s">
        <v>178</v>
      </c>
      <c r="H218" s="216">
        <v>4.2089999999999996</v>
      </c>
      <c r="I218" s="217"/>
      <c r="J218" s="218">
        <f>ROUND(I218*H218,2)</f>
        <v>0</v>
      </c>
      <c r="K218" s="214" t="s">
        <v>153</v>
      </c>
      <c r="L218" s="44"/>
      <c r="M218" s="219" t="s">
        <v>78</v>
      </c>
      <c r="N218" s="220" t="s">
        <v>50</v>
      </c>
      <c r="O218" s="84"/>
      <c r="P218" s="221">
        <f>O218*H218</f>
        <v>0</v>
      </c>
      <c r="Q218" s="221">
        <v>2.1600000000000001</v>
      </c>
      <c r="R218" s="221">
        <f>Q218*H218</f>
        <v>9.0914400000000004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154</v>
      </c>
      <c r="AT218" s="223" t="s">
        <v>149</v>
      </c>
      <c r="AU218" s="223" t="s">
        <v>89</v>
      </c>
      <c r="AY218" s="17" t="s">
        <v>147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87</v>
      </c>
      <c r="BK218" s="224">
        <f>ROUND(I218*H218,2)</f>
        <v>0</v>
      </c>
      <c r="BL218" s="17" t="s">
        <v>154</v>
      </c>
      <c r="BM218" s="223" t="s">
        <v>326</v>
      </c>
    </row>
    <row r="219" s="13" customFormat="1">
      <c r="A219" s="13"/>
      <c r="B219" s="225"/>
      <c r="C219" s="226"/>
      <c r="D219" s="227" t="s">
        <v>156</v>
      </c>
      <c r="E219" s="228" t="s">
        <v>78</v>
      </c>
      <c r="F219" s="229" t="s">
        <v>184</v>
      </c>
      <c r="G219" s="226"/>
      <c r="H219" s="228" t="s">
        <v>78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156</v>
      </c>
      <c r="AU219" s="235" t="s">
        <v>89</v>
      </c>
      <c r="AV219" s="13" t="s">
        <v>87</v>
      </c>
      <c r="AW219" s="13" t="s">
        <v>38</v>
      </c>
      <c r="AX219" s="13" t="s">
        <v>80</v>
      </c>
      <c r="AY219" s="235" t="s">
        <v>147</v>
      </c>
    </row>
    <row r="220" s="14" customFormat="1">
      <c r="A220" s="14"/>
      <c r="B220" s="236"/>
      <c r="C220" s="237"/>
      <c r="D220" s="227" t="s">
        <v>156</v>
      </c>
      <c r="E220" s="238" t="s">
        <v>78</v>
      </c>
      <c r="F220" s="239" t="s">
        <v>327</v>
      </c>
      <c r="G220" s="237"/>
      <c r="H220" s="240">
        <v>4.2089999999999996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156</v>
      </c>
      <c r="AU220" s="246" t="s">
        <v>89</v>
      </c>
      <c r="AV220" s="14" t="s">
        <v>89</v>
      </c>
      <c r="AW220" s="14" t="s">
        <v>38</v>
      </c>
      <c r="AX220" s="14" t="s">
        <v>80</v>
      </c>
      <c r="AY220" s="246" t="s">
        <v>147</v>
      </c>
    </row>
    <row r="221" s="15" customFormat="1">
      <c r="A221" s="15"/>
      <c r="B221" s="247"/>
      <c r="C221" s="248"/>
      <c r="D221" s="227" t="s">
        <v>156</v>
      </c>
      <c r="E221" s="249" t="s">
        <v>78</v>
      </c>
      <c r="F221" s="250" t="s">
        <v>159</v>
      </c>
      <c r="G221" s="248"/>
      <c r="H221" s="251">
        <v>4.2089999999999996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156</v>
      </c>
      <c r="AU221" s="257" t="s">
        <v>89</v>
      </c>
      <c r="AV221" s="15" t="s">
        <v>154</v>
      </c>
      <c r="AW221" s="15" t="s">
        <v>38</v>
      </c>
      <c r="AX221" s="15" t="s">
        <v>87</v>
      </c>
      <c r="AY221" s="257" t="s">
        <v>147</v>
      </c>
    </row>
    <row r="222" s="2" customFormat="1" ht="37.8" customHeight="1">
      <c r="A222" s="38"/>
      <c r="B222" s="39"/>
      <c r="C222" s="212" t="s">
        <v>328</v>
      </c>
      <c r="D222" s="212" t="s">
        <v>149</v>
      </c>
      <c r="E222" s="213" t="s">
        <v>329</v>
      </c>
      <c r="F222" s="214" t="s">
        <v>330</v>
      </c>
      <c r="G222" s="215" t="s">
        <v>178</v>
      </c>
      <c r="H222" s="216">
        <v>6.5940000000000003</v>
      </c>
      <c r="I222" s="217"/>
      <c r="J222" s="218">
        <f>ROUND(I222*H222,2)</f>
        <v>0</v>
      </c>
      <c r="K222" s="214" t="s">
        <v>153</v>
      </c>
      <c r="L222" s="44"/>
      <c r="M222" s="219" t="s">
        <v>78</v>
      </c>
      <c r="N222" s="220" t="s">
        <v>50</v>
      </c>
      <c r="O222" s="84"/>
      <c r="P222" s="221">
        <f>O222*H222</f>
        <v>0</v>
      </c>
      <c r="Q222" s="221">
        <v>2.45329</v>
      </c>
      <c r="R222" s="221">
        <f>Q222*H222</f>
        <v>16.176994260000001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154</v>
      </c>
      <c r="AT222" s="223" t="s">
        <v>149</v>
      </c>
      <c r="AU222" s="223" t="s">
        <v>89</v>
      </c>
      <c r="AY222" s="17" t="s">
        <v>147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87</v>
      </c>
      <c r="BK222" s="224">
        <f>ROUND(I222*H222,2)</f>
        <v>0</v>
      </c>
      <c r="BL222" s="17" t="s">
        <v>154</v>
      </c>
      <c r="BM222" s="223" t="s">
        <v>331</v>
      </c>
    </row>
    <row r="223" s="13" customFormat="1">
      <c r="A223" s="13"/>
      <c r="B223" s="225"/>
      <c r="C223" s="226"/>
      <c r="D223" s="227" t="s">
        <v>156</v>
      </c>
      <c r="E223" s="228" t="s">
        <v>78</v>
      </c>
      <c r="F223" s="229" t="s">
        <v>332</v>
      </c>
      <c r="G223" s="226"/>
      <c r="H223" s="228" t="s">
        <v>78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156</v>
      </c>
      <c r="AU223" s="235" t="s">
        <v>89</v>
      </c>
      <c r="AV223" s="13" t="s">
        <v>87</v>
      </c>
      <c r="AW223" s="13" t="s">
        <v>38</v>
      </c>
      <c r="AX223" s="13" t="s">
        <v>80</v>
      </c>
      <c r="AY223" s="235" t="s">
        <v>147</v>
      </c>
    </row>
    <row r="224" s="14" customFormat="1">
      <c r="A224" s="14"/>
      <c r="B224" s="236"/>
      <c r="C224" s="237"/>
      <c r="D224" s="227" t="s">
        <v>156</v>
      </c>
      <c r="E224" s="238" t="s">
        <v>78</v>
      </c>
      <c r="F224" s="239" t="s">
        <v>333</v>
      </c>
      <c r="G224" s="237"/>
      <c r="H224" s="240">
        <v>2.7000000000000002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156</v>
      </c>
      <c r="AU224" s="246" t="s">
        <v>89</v>
      </c>
      <c r="AV224" s="14" t="s">
        <v>89</v>
      </c>
      <c r="AW224" s="14" t="s">
        <v>38</v>
      </c>
      <c r="AX224" s="14" t="s">
        <v>80</v>
      </c>
      <c r="AY224" s="246" t="s">
        <v>147</v>
      </c>
    </row>
    <row r="225" s="14" customFormat="1">
      <c r="A225" s="14"/>
      <c r="B225" s="236"/>
      <c r="C225" s="237"/>
      <c r="D225" s="227" t="s">
        <v>156</v>
      </c>
      <c r="E225" s="238" t="s">
        <v>78</v>
      </c>
      <c r="F225" s="239" t="s">
        <v>334</v>
      </c>
      <c r="G225" s="237"/>
      <c r="H225" s="240">
        <v>0.13200000000000001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156</v>
      </c>
      <c r="AU225" s="246" t="s">
        <v>89</v>
      </c>
      <c r="AV225" s="14" t="s">
        <v>89</v>
      </c>
      <c r="AW225" s="14" t="s">
        <v>38</v>
      </c>
      <c r="AX225" s="14" t="s">
        <v>80</v>
      </c>
      <c r="AY225" s="246" t="s">
        <v>147</v>
      </c>
    </row>
    <row r="226" s="13" customFormat="1">
      <c r="A226" s="13"/>
      <c r="B226" s="225"/>
      <c r="C226" s="226"/>
      <c r="D226" s="227" t="s">
        <v>156</v>
      </c>
      <c r="E226" s="228" t="s">
        <v>78</v>
      </c>
      <c r="F226" s="229" t="s">
        <v>335</v>
      </c>
      <c r="G226" s="226"/>
      <c r="H226" s="228" t="s">
        <v>78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156</v>
      </c>
      <c r="AU226" s="235" t="s">
        <v>89</v>
      </c>
      <c r="AV226" s="13" t="s">
        <v>87</v>
      </c>
      <c r="AW226" s="13" t="s">
        <v>38</v>
      </c>
      <c r="AX226" s="13" t="s">
        <v>80</v>
      </c>
      <c r="AY226" s="235" t="s">
        <v>147</v>
      </c>
    </row>
    <row r="227" s="14" customFormat="1">
      <c r="A227" s="14"/>
      <c r="B227" s="236"/>
      <c r="C227" s="237"/>
      <c r="D227" s="227" t="s">
        <v>156</v>
      </c>
      <c r="E227" s="238" t="s">
        <v>78</v>
      </c>
      <c r="F227" s="239" t="s">
        <v>336</v>
      </c>
      <c r="G227" s="237"/>
      <c r="H227" s="240">
        <v>2.1320000000000001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156</v>
      </c>
      <c r="AU227" s="246" t="s">
        <v>89</v>
      </c>
      <c r="AV227" s="14" t="s">
        <v>89</v>
      </c>
      <c r="AW227" s="14" t="s">
        <v>38</v>
      </c>
      <c r="AX227" s="14" t="s">
        <v>80</v>
      </c>
      <c r="AY227" s="246" t="s">
        <v>147</v>
      </c>
    </row>
    <row r="228" s="13" customFormat="1">
      <c r="A228" s="13"/>
      <c r="B228" s="225"/>
      <c r="C228" s="226"/>
      <c r="D228" s="227" t="s">
        <v>156</v>
      </c>
      <c r="E228" s="228" t="s">
        <v>78</v>
      </c>
      <c r="F228" s="229" t="s">
        <v>337</v>
      </c>
      <c r="G228" s="226"/>
      <c r="H228" s="228" t="s">
        <v>78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156</v>
      </c>
      <c r="AU228" s="235" t="s">
        <v>89</v>
      </c>
      <c r="AV228" s="13" t="s">
        <v>87</v>
      </c>
      <c r="AW228" s="13" t="s">
        <v>38</v>
      </c>
      <c r="AX228" s="13" t="s">
        <v>80</v>
      </c>
      <c r="AY228" s="235" t="s">
        <v>147</v>
      </c>
    </row>
    <row r="229" s="14" customFormat="1">
      <c r="A229" s="14"/>
      <c r="B229" s="236"/>
      <c r="C229" s="237"/>
      <c r="D229" s="227" t="s">
        <v>156</v>
      </c>
      <c r="E229" s="238" t="s">
        <v>78</v>
      </c>
      <c r="F229" s="239" t="s">
        <v>338</v>
      </c>
      <c r="G229" s="237"/>
      <c r="H229" s="240">
        <v>0.63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156</v>
      </c>
      <c r="AU229" s="246" t="s">
        <v>89</v>
      </c>
      <c r="AV229" s="14" t="s">
        <v>89</v>
      </c>
      <c r="AW229" s="14" t="s">
        <v>38</v>
      </c>
      <c r="AX229" s="14" t="s">
        <v>80</v>
      </c>
      <c r="AY229" s="246" t="s">
        <v>147</v>
      </c>
    </row>
    <row r="230" s="13" customFormat="1">
      <c r="A230" s="13"/>
      <c r="B230" s="225"/>
      <c r="C230" s="226"/>
      <c r="D230" s="227" t="s">
        <v>156</v>
      </c>
      <c r="E230" s="228" t="s">
        <v>78</v>
      </c>
      <c r="F230" s="229" t="s">
        <v>266</v>
      </c>
      <c r="G230" s="226"/>
      <c r="H230" s="228" t="s">
        <v>78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156</v>
      </c>
      <c r="AU230" s="235" t="s">
        <v>89</v>
      </c>
      <c r="AV230" s="13" t="s">
        <v>87</v>
      </c>
      <c r="AW230" s="13" t="s">
        <v>38</v>
      </c>
      <c r="AX230" s="13" t="s">
        <v>80</v>
      </c>
      <c r="AY230" s="235" t="s">
        <v>147</v>
      </c>
    </row>
    <row r="231" s="14" customFormat="1">
      <c r="A231" s="14"/>
      <c r="B231" s="236"/>
      <c r="C231" s="237"/>
      <c r="D231" s="227" t="s">
        <v>156</v>
      </c>
      <c r="E231" s="238" t="s">
        <v>78</v>
      </c>
      <c r="F231" s="239" t="s">
        <v>339</v>
      </c>
      <c r="G231" s="237"/>
      <c r="H231" s="240">
        <v>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156</v>
      </c>
      <c r="AU231" s="246" t="s">
        <v>89</v>
      </c>
      <c r="AV231" s="14" t="s">
        <v>89</v>
      </c>
      <c r="AW231" s="14" t="s">
        <v>38</v>
      </c>
      <c r="AX231" s="14" t="s">
        <v>80</v>
      </c>
      <c r="AY231" s="246" t="s">
        <v>147</v>
      </c>
    </row>
    <row r="232" s="15" customFormat="1">
      <c r="A232" s="15"/>
      <c r="B232" s="247"/>
      <c r="C232" s="248"/>
      <c r="D232" s="227" t="s">
        <v>156</v>
      </c>
      <c r="E232" s="249" t="s">
        <v>78</v>
      </c>
      <c r="F232" s="250" t="s">
        <v>159</v>
      </c>
      <c r="G232" s="248"/>
      <c r="H232" s="251">
        <v>6.5940000000000003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7" t="s">
        <v>156</v>
      </c>
      <c r="AU232" s="257" t="s">
        <v>89</v>
      </c>
      <c r="AV232" s="15" t="s">
        <v>154</v>
      </c>
      <c r="AW232" s="15" t="s">
        <v>38</v>
      </c>
      <c r="AX232" s="15" t="s">
        <v>87</v>
      </c>
      <c r="AY232" s="257" t="s">
        <v>147</v>
      </c>
    </row>
    <row r="233" s="2" customFormat="1" ht="37.8" customHeight="1">
      <c r="A233" s="38"/>
      <c r="B233" s="39"/>
      <c r="C233" s="212" t="s">
        <v>340</v>
      </c>
      <c r="D233" s="212" t="s">
        <v>149</v>
      </c>
      <c r="E233" s="213" t="s">
        <v>341</v>
      </c>
      <c r="F233" s="214" t="s">
        <v>342</v>
      </c>
      <c r="G233" s="215" t="s">
        <v>152</v>
      </c>
      <c r="H233" s="216">
        <v>1.105</v>
      </c>
      <c r="I233" s="217"/>
      <c r="J233" s="218">
        <f>ROUND(I233*H233,2)</f>
        <v>0</v>
      </c>
      <c r="K233" s="214" t="s">
        <v>78</v>
      </c>
      <c r="L233" s="44"/>
      <c r="M233" s="219" t="s">
        <v>78</v>
      </c>
      <c r="N233" s="220" t="s">
        <v>50</v>
      </c>
      <c r="O233" s="84"/>
      <c r="P233" s="221">
        <f>O233*H233</f>
        <v>0</v>
      </c>
      <c r="Q233" s="221">
        <v>0.00018000000000000001</v>
      </c>
      <c r="R233" s="221">
        <f>Q233*H233</f>
        <v>0.00019890000000000001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154</v>
      </c>
      <c r="AT233" s="223" t="s">
        <v>149</v>
      </c>
      <c r="AU233" s="223" t="s">
        <v>89</v>
      </c>
      <c r="AY233" s="17" t="s">
        <v>147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87</v>
      </c>
      <c r="BK233" s="224">
        <f>ROUND(I233*H233,2)</f>
        <v>0</v>
      </c>
      <c r="BL233" s="17" t="s">
        <v>154</v>
      </c>
      <c r="BM233" s="223" t="s">
        <v>343</v>
      </c>
    </row>
    <row r="234" s="13" customFormat="1">
      <c r="A234" s="13"/>
      <c r="B234" s="225"/>
      <c r="C234" s="226"/>
      <c r="D234" s="227" t="s">
        <v>156</v>
      </c>
      <c r="E234" s="228" t="s">
        <v>78</v>
      </c>
      <c r="F234" s="229" t="s">
        <v>344</v>
      </c>
      <c r="G234" s="226"/>
      <c r="H234" s="228" t="s">
        <v>78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156</v>
      </c>
      <c r="AU234" s="235" t="s">
        <v>89</v>
      </c>
      <c r="AV234" s="13" t="s">
        <v>87</v>
      </c>
      <c r="AW234" s="13" t="s">
        <v>38</v>
      </c>
      <c r="AX234" s="13" t="s">
        <v>80</v>
      </c>
      <c r="AY234" s="235" t="s">
        <v>147</v>
      </c>
    </row>
    <row r="235" s="14" customFormat="1">
      <c r="A235" s="14"/>
      <c r="B235" s="236"/>
      <c r="C235" s="237"/>
      <c r="D235" s="227" t="s">
        <v>156</v>
      </c>
      <c r="E235" s="238" t="s">
        <v>78</v>
      </c>
      <c r="F235" s="239" t="s">
        <v>345</v>
      </c>
      <c r="G235" s="237"/>
      <c r="H235" s="240">
        <v>1.105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156</v>
      </c>
      <c r="AU235" s="246" t="s">
        <v>89</v>
      </c>
      <c r="AV235" s="14" t="s">
        <v>89</v>
      </c>
      <c r="AW235" s="14" t="s">
        <v>38</v>
      </c>
      <c r="AX235" s="14" t="s">
        <v>80</v>
      </c>
      <c r="AY235" s="246" t="s">
        <v>147</v>
      </c>
    </row>
    <row r="236" s="15" customFormat="1">
      <c r="A236" s="15"/>
      <c r="B236" s="247"/>
      <c r="C236" s="248"/>
      <c r="D236" s="227" t="s">
        <v>156</v>
      </c>
      <c r="E236" s="249" t="s">
        <v>78</v>
      </c>
      <c r="F236" s="250" t="s">
        <v>159</v>
      </c>
      <c r="G236" s="248"/>
      <c r="H236" s="251">
        <v>1.105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156</v>
      </c>
      <c r="AU236" s="257" t="s">
        <v>89</v>
      </c>
      <c r="AV236" s="15" t="s">
        <v>154</v>
      </c>
      <c r="AW236" s="15" t="s">
        <v>38</v>
      </c>
      <c r="AX236" s="15" t="s">
        <v>87</v>
      </c>
      <c r="AY236" s="257" t="s">
        <v>147</v>
      </c>
    </row>
    <row r="237" s="2" customFormat="1" ht="16.5" customHeight="1">
      <c r="A237" s="38"/>
      <c r="B237" s="39"/>
      <c r="C237" s="212" t="s">
        <v>346</v>
      </c>
      <c r="D237" s="212" t="s">
        <v>149</v>
      </c>
      <c r="E237" s="213" t="s">
        <v>347</v>
      </c>
      <c r="F237" s="214" t="s">
        <v>348</v>
      </c>
      <c r="G237" s="215" t="s">
        <v>152</v>
      </c>
      <c r="H237" s="216">
        <v>4.5</v>
      </c>
      <c r="I237" s="217"/>
      <c r="J237" s="218">
        <f>ROUND(I237*H237,2)</f>
        <v>0</v>
      </c>
      <c r="K237" s="214" t="s">
        <v>153</v>
      </c>
      <c r="L237" s="44"/>
      <c r="M237" s="219" t="s">
        <v>78</v>
      </c>
      <c r="N237" s="220" t="s">
        <v>50</v>
      </c>
      <c r="O237" s="84"/>
      <c r="P237" s="221">
        <f>O237*H237</f>
        <v>0</v>
      </c>
      <c r="Q237" s="221">
        <v>0.00247</v>
      </c>
      <c r="R237" s="221">
        <f>Q237*H237</f>
        <v>0.011115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154</v>
      </c>
      <c r="AT237" s="223" t="s">
        <v>149</v>
      </c>
      <c r="AU237" s="223" t="s">
        <v>89</v>
      </c>
      <c r="AY237" s="17" t="s">
        <v>147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87</v>
      </c>
      <c r="BK237" s="224">
        <f>ROUND(I237*H237,2)</f>
        <v>0</v>
      </c>
      <c r="BL237" s="17" t="s">
        <v>154</v>
      </c>
      <c r="BM237" s="223" t="s">
        <v>349</v>
      </c>
    </row>
    <row r="238" s="13" customFormat="1">
      <c r="A238" s="13"/>
      <c r="B238" s="225"/>
      <c r="C238" s="226"/>
      <c r="D238" s="227" t="s">
        <v>156</v>
      </c>
      <c r="E238" s="228" t="s">
        <v>78</v>
      </c>
      <c r="F238" s="229" t="s">
        <v>350</v>
      </c>
      <c r="G238" s="226"/>
      <c r="H238" s="228" t="s">
        <v>78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156</v>
      </c>
      <c r="AU238" s="235" t="s">
        <v>89</v>
      </c>
      <c r="AV238" s="13" t="s">
        <v>87</v>
      </c>
      <c r="AW238" s="13" t="s">
        <v>38</v>
      </c>
      <c r="AX238" s="13" t="s">
        <v>80</v>
      </c>
      <c r="AY238" s="235" t="s">
        <v>147</v>
      </c>
    </row>
    <row r="239" s="14" customFormat="1">
      <c r="A239" s="14"/>
      <c r="B239" s="236"/>
      <c r="C239" s="237"/>
      <c r="D239" s="227" t="s">
        <v>156</v>
      </c>
      <c r="E239" s="238" t="s">
        <v>78</v>
      </c>
      <c r="F239" s="239" t="s">
        <v>351</v>
      </c>
      <c r="G239" s="237"/>
      <c r="H239" s="240">
        <v>3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156</v>
      </c>
      <c r="AU239" s="246" t="s">
        <v>89</v>
      </c>
      <c r="AV239" s="14" t="s">
        <v>89</v>
      </c>
      <c r="AW239" s="14" t="s">
        <v>38</v>
      </c>
      <c r="AX239" s="14" t="s">
        <v>80</v>
      </c>
      <c r="AY239" s="246" t="s">
        <v>147</v>
      </c>
    </row>
    <row r="240" s="13" customFormat="1">
      <c r="A240" s="13"/>
      <c r="B240" s="225"/>
      <c r="C240" s="226"/>
      <c r="D240" s="227" t="s">
        <v>156</v>
      </c>
      <c r="E240" s="228" t="s">
        <v>78</v>
      </c>
      <c r="F240" s="229" t="s">
        <v>352</v>
      </c>
      <c r="G240" s="226"/>
      <c r="H240" s="228" t="s">
        <v>78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156</v>
      </c>
      <c r="AU240" s="235" t="s">
        <v>89</v>
      </c>
      <c r="AV240" s="13" t="s">
        <v>87</v>
      </c>
      <c r="AW240" s="13" t="s">
        <v>38</v>
      </c>
      <c r="AX240" s="13" t="s">
        <v>80</v>
      </c>
      <c r="AY240" s="235" t="s">
        <v>147</v>
      </c>
    </row>
    <row r="241" s="14" customFormat="1">
      <c r="A241" s="14"/>
      <c r="B241" s="236"/>
      <c r="C241" s="237"/>
      <c r="D241" s="227" t="s">
        <v>156</v>
      </c>
      <c r="E241" s="238" t="s">
        <v>78</v>
      </c>
      <c r="F241" s="239" t="s">
        <v>353</v>
      </c>
      <c r="G241" s="237"/>
      <c r="H241" s="240">
        <v>1.5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156</v>
      </c>
      <c r="AU241" s="246" t="s">
        <v>89</v>
      </c>
      <c r="AV241" s="14" t="s">
        <v>89</v>
      </c>
      <c r="AW241" s="14" t="s">
        <v>38</v>
      </c>
      <c r="AX241" s="14" t="s">
        <v>80</v>
      </c>
      <c r="AY241" s="246" t="s">
        <v>147</v>
      </c>
    </row>
    <row r="242" s="15" customFormat="1">
      <c r="A242" s="15"/>
      <c r="B242" s="247"/>
      <c r="C242" s="248"/>
      <c r="D242" s="227" t="s">
        <v>156</v>
      </c>
      <c r="E242" s="249" t="s">
        <v>78</v>
      </c>
      <c r="F242" s="250" t="s">
        <v>159</v>
      </c>
      <c r="G242" s="248"/>
      <c r="H242" s="251">
        <v>4.5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7" t="s">
        <v>156</v>
      </c>
      <c r="AU242" s="257" t="s">
        <v>89</v>
      </c>
      <c r="AV242" s="15" t="s">
        <v>154</v>
      </c>
      <c r="AW242" s="15" t="s">
        <v>38</v>
      </c>
      <c r="AX242" s="15" t="s">
        <v>87</v>
      </c>
      <c r="AY242" s="257" t="s">
        <v>147</v>
      </c>
    </row>
    <row r="243" s="2" customFormat="1" ht="16.5" customHeight="1">
      <c r="A243" s="38"/>
      <c r="B243" s="39"/>
      <c r="C243" s="212" t="s">
        <v>354</v>
      </c>
      <c r="D243" s="212" t="s">
        <v>149</v>
      </c>
      <c r="E243" s="213" t="s">
        <v>355</v>
      </c>
      <c r="F243" s="214" t="s">
        <v>356</v>
      </c>
      <c r="G243" s="215" t="s">
        <v>152</v>
      </c>
      <c r="H243" s="216">
        <v>4.5</v>
      </c>
      <c r="I243" s="217"/>
      <c r="J243" s="218">
        <f>ROUND(I243*H243,2)</f>
        <v>0</v>
      </c>
      <c r="K243" s="214" t="s">
        <v>153</v>
      </c>
      <c r="L243" s="44"/>
      <c r="M243" s="219" t="s">
        <v>78</v>
      </c>
      <c r="N243" s="220" t="s">
        <v>50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154</v>
      </c>
      <c r="AT243" s="223" t="s">
        <v>149</v>
      </c>
      <c r="AU243" s="223" t="s">
        <v>89</v>
      </c>
      <c r="AY243" s="17" t="s">
        <v>147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87</v>
      </c>
      <c r="BK243" s="224">
        <f>ROUND(I243*H243,2)</f>
        <v>0</v>
      </c>
      <c r="BL243" s="17" t="s">
        <v>154</v>
      </c>
      <c r="BM243" s="223" t="s">
        <v>357</v>
      </c>
    </row>
    <row r="244" s="2" customFormat="1" ht="24.15" customHeight="1">
      <c r="A244" s="38"/>
      <c r="B244" s="39"/>
      <c r="C244" s="212" t="s">
        <v>358</v>
      </c>
      <c r="D244" s="212" t="s">
        <v>149</v>
      </c>
      <c r="E244" s="213" t="s">
        <v>359</v>
      </c>
      <c r="F244" s="214" t="s">
        <v>360</v>
      </c>
      <c r="G244" s="215" t="s">
        <v>254</v>
      </c>
      <c r="H244" s="216">
        <v>0.47899999999999998</v>
      </c>
      <c r="I244" s="217"/>
      <c r="J244" s="218">
        <f>ROUND(I244*H244,2)</f>
        <v>0</v>
      </c>
      <c r="K244" s="214" t="s">
        <v>153</v>
      </c>
      <c r="L244" s="44"/>
      <c r="M244" s="219" t="s">
        <v>78</v>
      </c>
      <c r="N244" s="220" t="s">
        <v>50</v>
      </c>
      <c r="O244" s="84"/>
      <c r="P244" s="221">
        <f>O244*H244</f>
        <v>0</v>
      </c>
      <c r="Q244" s="221">
        <v>1.06277</v>
      </c>
      <c r="R244" s="221">
        <f>Q244*H244</f>
        <v>0.50906682999999997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154</v>
      </c>
      <c r="AT244" s="223" t="s">
        <v>149</v>
      </c>
      <c r="AU244" s="223" t="s">
        <v>89</v>
      </c>
      <c r="AY244" s="17" t="s">
        <v>147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87</v>
      </c>
      <c r="BK244" s="224">
        <f>ROUND(I244*H244,2)</f>
        <v>0</v>
      </c>
      <c r="BL244" s="17" t="s">
        <v>154</v>
      </c>
      <c r="BM244" s="223" t="s">
        <v>361</v>
      </c>
    </row>
    <row r="245" s="13" customFormat="1">
      <c r="A245" s="13"/>
      <c r="B245" s="225"/>
      <c r="C245" s="226"/>
      <c r="D245" s="227" t="s">
        <v>156</v>
      </c>
      <c r="E245" s="228" t="s">
        <v>78</v>
      </c>
      <c r="F245" s="229" t="s">
        <v>362</v>
      </c>
      <c r="G245" s="226"/>
      <c r="H245" s="228" t="s">
        <v>78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156</v>
      </c>
      <c r="AU245" s="235" t="s">
        <v>89</v>
      </c>
      <c r="AV245" s="13" t="s">
        <v>87</v>
      </c>
      <c r="AW245" s="13" t="s">
        <v>38</v>
      </c>
      <c r="AX245" s="13" t="s">
        <v>80</v>
      </c>
      <c r="AY245" s="235" t="s">
        <v>147</v>
      </c>
    </row>
    <row r="246" s="14" customFormat="1">
      <c r="A246" s="14"/>
      <c r="B246" s="236"/>
      <c r="C246" s="237"/>
      <c r="D246" s="227" t="s">
        <v>156</v>
      </c>
      <c r="E246" s="238" t="s">
        <v>78</v>
      </c>
      <c r="F246" s="239" t="s">
        <v>363</v>
      </c>
      <c r="G246" s="237"/>
      <c r="H246" s="240">
        <v>0.216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156</v>
      </c>
      <c r="AU246" s="246" t="s">
        <v>89</v>
      </c>
      <c r="AV246" s="14" t="s">
        <v>89</v>
      </c>
      <c r="AW246" s="14" t="s">
        <v>38</v>
      </c>
      <c r="AX246" s="14" t="s">
        <v>80</v>
      </c>
      <c r="AY246" s="246" t="s">
        <v>147</v>
      </c>
    </row>
    <row r="247" s="13" customFormat="1">
      <c r="A247" s="13"/>
      <c r="B247" s="225"/>
      <c r="C247" s="226"/>
      <c r="D247" s="227" t="s">
        <v>156</v>
      </c>
      <c r="E247" s="228" t="s">
        <v>78</v>
      </c>
      <c r="F247" s="229" t="s">
        <v>364</v>
      </c>
      <c r="G247" s="226"/>
      <c r="H247" s="228" t="s">
        <v>78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156</v>
      </c>
      <c r="AU247" s="235" t="s">
        <v>89</v>
      </c>
      <c r="AV247" s="13" t="s">
        <v>87</v>
      </c>
      <c r="AW247" s="13" t="s">
        <v>38</v>
      </c>
      <c r="AX247" s="13" t="s">
        <v>80</v>
      </c>
      <c r="AY247" s="235" t="s">
        <v>147</v>
      </c>
    </row>
    <row r="248" s="14" customFormat="1">
      <c r="A248" s="14"/>
      <c r="B248" s="236"/>
      <c r="C248" s="237"/>
      <c r="D248" s="227" t="s">
        <v>156</v>
      </c>
      <c r="E248" s="238" t="s">
        <v>78</v>
      </c>
      <c r="F248" s="239" t="s">
        <v>365</v>
      </c>
      <c r="G248" s="237"/>
      <c r="H248" s="240">
        <v>0.213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156</v>
      </c>
      <c r="AU248" s="246" t="s">
        <v>89</v>
      </c>
      <c r="AV248" s="14" t="s">
        <v>89</v>
      </c>
      <c r="AW248" s="14" t="s">
        <v>38</v>
      </c>
      <c r="AX248" s="14" t="s">
        <v>80</v>
      </c>
      <c r="AY248" s="246" t="s">
        <v>147</v>
      </c>
    </row>
    <row r="249" s="13" customFormat="1">
      <c r="A249" s="13"/>
      <c r="B249" s="225"/>
      <c r="C249" s="226"/>
      <c r="D249" s="227" t="s">
        <v>156</v>
      </c>
      <c r="E249" s="228" t="s">
        <v>78</v>
      </c>
      <c r="F249" s="229" t="s">
        <v>337</v>
      </c>
      <c r="G249" s="226"/>
      <c r="H249" s="228" t="s">
        <v>78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156</v>
      </c>
      <c r="AU249" s="235" t="s">
        <v>89</v>
      </c>
      <c r="AV249" s="13" t="s">
        <v>87</v>
      </c>
      <c r="AW249" s="13" t="s">
        <v>38</v>
      </c>
      <c r="AX249" s="13" t="s">
        <v>80</v>
      </c>
      <c r="AY249" s="235" t="s">
        <v>147</v>
      </c>
    </row>
    <row r="250" s="14" customFormat="1">
      <c r="A250" s="14"/>
      <c r="B250" s="236"/>
      <c r="C250" s="237"/>
      <c r="D250" s="227" t="s">
        <v>156</v>
      </c>
      <c r="E250" s="238" t="s">
        <v>78</v>
      </c>
      <c r="F250" s="239" t="s">
        <v>366</v>
      </c>
      <c r="G250" s="237"/>
      <c r="H250" s="240">
        <v>0.050000000000000003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156</v>
      </c>
      <c r="AU250" s="246" t="s">
        <v>89</v>
      </c>
      <c r="AV250" s="14" t="s">
        <v>89</v>
      </c>
      <c r="AW250" s="14" t="s">
        <v>38</v>
      </c>
      <c r="AX250" s="14" t="s">
        <v>80</v>
      </c>
      <c r="AY250" s="246" t="s">
        <v>147</v>
      </c>
    </row>
    <row r="251" s="15" customFormat="1">
      <c r="A251" s="15"/>
      <c r="B251" s="247"/>
      <c r="C251" s="248"/>
      <c r="D251" s="227" t="s">
        <v>156</v>
      </c>
      <c r="E251" s="249" t="s">
        <v>78</v>
      </c>
      <c r="F251" s="250" t="s">
        <v>159</v>
      </c>
      <c r="G251" s="248"/>
      <c r="H251" s="251">
        <v>0.47899999999999998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156</v>
      </c>
      <c r="AU251" s="257" t="s">
        <v>89</v>
      </c>
      <c r="AV251" s="15" t="s">
        <v>154</v>
      </c>
      <c r="AW251" s="15" t="s">
        <v>38</v>
      </c>
      <c r="AX251" s="15" t="s">
        <v>87</v>
      </c>
      <c r="AY251" s="257" t="s">
        <v>147</v>
      </c>
    </row>
    <row r="252" s="2" customFormat="1" ht="44.25" customHeight="1">
      <c r="A252" s="38"/>
      <c r="B252" s="39"/>
      <c r="C252" s="212" t="s">
        <v>367</v>
      </c>
      <c r="D252" s="212" t="s">
        <v>149</v>
      </c>
      <c r="E252" s="213" t="s">
        <v>368</v>
      </c>
      <c r="F252" s="214" t="s">
        <v>369</v>
      </c>
      <c r="G252" s="215" t="s">
        <v>152</v>
      </c>
      <c r="H252" s="216">
        <v>40.414999999999999</v>
      </c>
      <c r="I252" s="217"/>
      <c r="J252" s="218">
        <f>ROUND(I252*H252,2)</f>
        <v>0</v>
      </c>
      <c r="K252" s="214" t="s">
        <v>153</v>
      </c>
      <c r="L252" s="44"/>
      <c r="M252" s="219" t="s">
        <v>78</v>
      </c>
      <c r="N252" s="220" t="s">
        <v>50</v>
      </c>
      <c r="O252" s="84"/>
      <c r="P252" s="221">
        <f>O252*H252</f>
        <v>0</v>
      </c>
      <c r="Q252" s="221">
        <v>0.45195000000000002</v>
      </c>
      <c r="R252" s="221">
        <f>Q252*H252</f>
        <v>18.265559249999999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154</v>
      </c>
      <c r="AT252" s="223" t="s">
        <v>149</v>
      </c>
      <c r="AU252" s="223" t="s">
        <v>89</v>
      </c>
      <c r="AY252" s="17" t="s">
        <v>147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87</v>
      </c>
      <c r="BK252" s="224">
        <f>ROUND(I252*H252,2)</f>
        <v>0</v>
      </c>
      <c r="BL252" s="17" t="s">
        <v>154</v>
      </c>
      <c r="BM252" s="223" t="s">
        <v>370</v>
      </c>
    </row>
    <row r="253" s="13" customFormat="1">
      <c r="A253" s="13"/>
      <c r="B253" s="225"/>
      <c r="C253" s="226"/>
      <c r="D253" s="227" t="s">
        <v>156</v>
      </c>
      <c r="E253" s="228" t="s">
        <v>78</v>
      </c>
      <c r="F253" s="229" t="s">
        <v>371</v>
      </c>
      <c r="G253" s="226"/>
      <c r="H253" s="228" t="s">
        <v>78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156</v>
      </c>
      <c r="AU253" s="235" t="s">
        <v>89</v>
      </c>
      <c r="AV253" s="13" t="s">
        <v>87</v>
      </c>
      <c r="AW253" s="13" t="s">
        <v>38</v>
      </c>
      <c r="AX253" s="13" t="s">
        <v>80</v>
      </c>
      <c r="AY253" s="235" t="s">
        <v>147</v>
      </c>
    </row>
    <row r="254" s="14" customFormat="1">
      <c r="A254" s="14"/>
      <c r="B254" s="236"/>
      <c r="C254" s="237"/>
      <c r="D254" s="227" t="s">
        <v>156</v>
      </c>
      <c r="E254" s="238" t="s">
        <v>78</v>
      </c>
      <c r="F254" s="239" t="s">
        <v>372</v>
      </c>
      <c r="G254" s="237"/>
      <c r="H254" s="240">
        <v>34.649999999999999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156</v>
      </c>
      <c r="AU254" s="246" t="s">
        <v>89</v>
      </c>
      <c r="AV254" s="14" t="s">
        <v>89</v>
      </c>
      <c r="AW254" s="14" t="s">
        <v>38</v>
      </c>
      <c r="AX254" s="14" t="s">
        <v>80</v>
      </c>
      <c r="AY254" s="246" t="s">
        <v>147</v>
      </c>
    </row>
    <row r="255" s="14" customFormat="1">
      <c r="A255" s="14"/>
      <c r="B255" s="236"/>
      <c r="C255" s="237"/>
      <c r="D255" s="227" t="s">
        <v>156</v>
      </c>
      <c r="E255" s="238" t="s">
        <v>78</v>
      </c>
      <c r="F255" s="239" t="s">
        <v>373</v>
      </c>
      <c r="G255" s="237"/>
      <c r="H255" s="240">
        <v>1.3799999999999999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156</v>
      </c>
      <c r="AU255" s="246" t="s">
        <v>89</v>
      </c>
      <c r="AV255" s="14" t="s">
        <v>89</v>
      </c>
      <c r="AW255" s="14" t="s">
        <v>38</v>
      </c>
      <c r="AX255" s="14" t="s">
        <v>80</v>
      </c>
      <c r="AY255" s="246" t="s">
        <v>147</v>
      </c>
    </row>
    <row r="256" s="14" customFormat="1">
      <c r="A256" s="14"/>
      <c r="B256" s="236"/>
      <c r="C256" s="237"/>
      <c r="D256" s="227" t="s">
        <v>156</v>
      </c>
      <c r="E256" s="238" t="s">
        <v>78</v>
      </c>
      <c r="F256" s="239" t="s">
        <v>374</v>
      </c>
      <c r="G256" s="237"/>
      <c r="H256" s="240">
        <v>2.46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156</v>
      </c>
      <c r="AU256" s="246" t="s">
        <v>89</v>
      </c>
      <c r="AV256" s="14" t="s">
        <v>89</v>
      </c>
      <c r="AW256" s="14" t="s">
        <v>38</v>
      </c>
      <c r="AX256" s="14" t="s">
        <v>80</v>
      </c>
      <c r="AY256" s="246" t="s">
        <v>147</v>
      </c>
    </row>
    <row r="257" s="15" customFormat="1">
      <c r="A257" s="15"/>
      <c r="B257" s="247"/>
      <c r="C257" s="248"/>
      <c r="D257" s="227" t="s">
        <v>156</v>
      </c>
      <c r="E257" s="249" t="s">
        <v>78</v>
      </c>
      <c r="F257" s="250" t="s">
        <v>159</v>
      </c>
      <c r="G257" s="248"/>
      <c r="H257" s="251">
        <v>38.490000000000002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156</v>
      </c>
      <c r="AU257" s="257" t="s">
        <v>89</v>
      </c>
      <c r="AV257" s="15" t="s">
        <v>154</v>
      </c>
      <c r="AW257" s="15" t="s">
        <v>38</v>
      </c>
      <c r="AX257" s="15" t="s">
        <v>87</v>
      </c>
      <c r="AY257" s="257" t="s">
        <v>147</v>
      </c>
    </row>
    <row r="258" s="14" customFormat="1">
      <c r="A258" s="14"/>
      <c r="B258" s="236"/>
      <c r="C258" s="237"/>
      <c r="D258" s="227" t="s">
        <v>156</v>
      </c>
      <c r="E258" s="237"/>
      <c r="F258" s="239" t="s">
        <v>375</v>
      </c>
      <c r="G258" s="237"/>
      <c r="H258" s="240">
        <v>40.414999999999999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156</v>
      </c>
      <c r="AU258" s="246" t="s">
        <v>89</v>
      </c>
      <c r="AV258" s="14" t="s">
        <v>89</v>
      </c>
      <c r="AW258" s="14" t="s">
        <v>4</v>
      </c>
      <c r="AX258" s="14" t="s">
        <v>87</v>
      </c>
      <c r="AY258" s="246" t="s">
        <v>147</v>
      </c>
    </row>
    <row r="259" s="2" customFormat="1" ht="55.5" customHeight="1">
      <c r="A259" s="38"/>
      <c r="B259" s="39"/>
      <c r="C259" s="212" t="s">
        <v>376</v>
      </c>
      <c r="D259" s="212" t="s">
        <v>149</v>
      </c>
      <c r="E259" s="213" t="s">
        <v>377</v>
      </c>
      <c r="F259" s="214" t="s">
        <v>378</v>
      </c>
      <c r="G259" s="215" t="s">
        <v>254</v>
      </c>
      <c r="H259" s="216">
        <v>1.0089999999999999</v>
      </c>
      <c r="I259" s="217"/>
      <c r="J259" s="218">
        <f>ROUND(I259*H259,2)</f>
        <v>0</v>
      </c>
      <c r="K259" s="214" t="s">
        <v>153</v>
      </c>
      <c r="L259" s="44"/>
      <c r="M259" s="219" t="s">
        <v>78</v>
      </c>
      <c r="N259" s="220" t="s">
        <v>50</v>
      </c>
      <c r="O259" s="84"/>
      <c r="P259" s="221">
        <f>O259*H259</f>
        <v>0</v>
      </c>
      <c r="Q259" s="221">
        <v>1.05871</v>
      </c>
      <c r="R259" s="221">
        <f>Q259*H259</f>
        <v>1.0682383899999999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154</v>
      </c>
      <c r="AT259" s="223" t="s">
        <v>149</v>
      </c>
      <c r="AU259" s="223" t="s">
        <v>89</v>
      </c>
      <c r="AY259" s="17" t="s">
        <v>147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87</v>
      </c>
      <c r="BK259" s="224">
        <f>ROUND(I259*H259,2)</f>
        <v>0</v>
      </c>
      <c r="BL259" s="17" t="s">
        <v>154</v>
      </c>
      <c r="BM259" s="223" t="s">
        <v>379</v>
      </c>
    </row>
    <row r="260" s="13" customFormat="1">
      <c r="A260" s="13"/>
      <c r="B260" s="225"/>
      <c r="C260" s="226"/>
      <c r="D260" s="227" t="s">
        <v>156</v>
      </c>
      <c r="E260" s="228" t="s">
        <v>78</v>
      </c>
      <c r="F260" s="229" t="s">
        <v>380</v>
      </c>
      <c r="G260" s="226"/>
      <c r="H260" s="228" t="s">
        <v>78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156</v>
      </c>
      <c r="AU260" s="235" t="s">
        <v>89</v>
      </c>
      <c r="AV260" s="13" t="s">
        <v>87</v>
      </c>
      <c r="AW260" s="13" t="s">
        <v>38</v>
      </c>
      <c r="AX260" s="13" t="s">
        <v>80</v>
      </c>
      <c r="AY260" s="235" t="s">
        <v>147</v>
      </c>
    </row>
    <row r="261" s="14" customFormat="1">
      <c r="A261" s="14"/>
      <c r="B261" s="236"/>
      <c r="C261" s="237"/>
      <c r="D261" s="227" t="s">
        <v>156</v>
      </c>
      <c r="E261" s="238" t="s">
        <v>78</v>
      </c>
      <c r="F261" s="239" t="s">
        <v>381</v>
      </c>
      <c r="G261" s="237"/>
      <c r="H261" s="240">
        <v>0.80100000000000005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156</v>
      </c>
      <c r="AU261" s="246" t="s">
        <v>89</v>
      </c>
      <c r="AV261" s="14" t="s">
        <v>89</v>
      </c>
      <c r="AW261" s="14" t="s">
        <v>38</v>
      </c>
      <c r="AX261" s="14" t="s">
        <v>80</v>
      </c>
      <c r="AY261" s="246" t="s">
        <v>147</v>
      </c>
    </row>
    <row r="262" s="13" customFormat="1">
      <c r="A262" s="13"/>
      <c r="B262" s="225"/>
      <c r="C262" s="226"/>
      <c r="D262" s="227" t="s">
        <v>156</v>
      </c>
      <c r="E262" s="228" t="s">
        <v>78</v>
      </c>
      <c r="F262" s="229" t="s">
        <v>382</v>
      </c>
      <c r="G262" s="226"/>
      <c r="H262" s="228" t="s">
        <v>78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156</v>
      </c>
      <c r="AU262" s="235" t="s">
        <v>89</v>
      </c>
      <c r="AV262" s="13" t="s">
        <v>87</v>
      </c>
      <c r="AW262" s="13" t="s">
        <v>38</v>
      </c>
      <c r="AX262" s="13" t="s">
        <v>80</v>
      </c>
      <c r="AY262" s="235" t="s">
        <v>147</v>
      </c>
    </row>
    <row r="263" s="14" customFormat="1">
      <c r="A263" s="14"/>
      <c r="B263" s="236"/>
      <c r="C263" s="237"/>
      <c r="D263" s="227" t="s">
        <v>156</v>
      </c>
      <c r="E263" s="238" t="s">
        <v>78</v>
      </c>
      <c r="F263" s="239" t="s">
        <v>383</v>
      </c>
      <c r="G263" s="237"/>
      <c r="H263" s="240">
        <v>0.20799999999999999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156</v>
      </c>
      <c r="AU263" s="246" t="s">
        <v>89</v>
      </c>
      <c r="AV263" s="14" t="s">
        <v>89</v>
      </c>
      <c r="AW263" s="14" t="s">
        <v>38</v>
      </c>
      <c r="AX263" s="14" t="s">
        <v>80</v>
      </c>
      <c r="AY263" s="246" t="s">
        <v>147</v>
      </c>
    </row>
    <row r="264" s="15" customFormat="1">
      <c r="A264" s="15"/>
      <c r="B264" s="247"/>
      <c r="C264" s="248"/>
      <c r="D264" s="227" t="s">
        <v>156</v>
      </c>
      <c r="E264" s="249" t="s">
        <v>78</v>
      </c>
      <c r="F264" s="250" t="s">
        <v>159</v>
      </c>
      <c r="G264" s="248"/>
      <c r="H264" s="251">
        <v>1.0089999999999999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7" t="s">
        <v>156</v>
      </c>
      <c r="AU264" s="257" t="s">
        <v>89</v>
      </c>
      <c r="AV264" s="15" t="s">
        <v>154</v>
      </c>
      <c r="AW264" s="15" t="s">
        <v>38</v>
      </c>
      <c r="AX264" s="15" t="s">
        <v>87</v>
      </c>
      <c r="AY264" s="257" t="s">
        <v>147</v>
      </c>
    </row>
    <row r="265" s="12" customFormat="1" ht="22.8" customHeight="1">
      <c r="A265" s="12"/>
      <c r="B265" s="196"/>
      <c r="C265" s="197"/>
      <c r="D265" s="198" t="s">
        <v>79</v>
      </c>
      <c r="E265" s="210" t="s">
        <v>154</v>
      </c>
      <c r="F265" s="210" t="s">
        <v>384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SUM(P266:P281)</f>
        <v>0</v>
      </c>
      <c r="Q265" s="204"/>
      <c r="R265" s="205">
        <f>SUM(R266:R281)</f>
        <v>5.4552291000000004</v>
      </c>
      <c r="S265" s="204"/>
      <c r="T265" s="206">
        <f>SUM(T266:T281)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87</v>
      </c>
      <c r="AT265" s="208" t="s">
        <v>79</v>
      </c>
      <c r="AU265" s="208" t="s">
        <v>87</v>
      </c>
      <c r="AY265" s="207" t="s">
        <v>147</v>
      </c>
      <c r="BK265" s="209">
        <f>SUM(BK266:BK281)</f>
        <v>0</v>
      </c>
    </row>
    <row r="266" s="2" customFormat="1" ht="37.8" customHeight="1">
      <c r="A266" s="38"/>
      <c r="B266" s="39"/>
      <c r="C266" s="212" t="s">
        <v>385</v>
      </c>
      <c r="D266" s="212" t="s">
        <v>149</v>
      </c>
      <c r="E266" s="213" t="s">
        <v>386</v>
      </c>
      <c r="F266" s="214" t="s">
        <v>387</v>
      </c>
      <c r="G266" s="215" t="s">
        <v>152</v>
      </c>
      <c r="H266" s="216">
        <v>8.1400000000000006</v>
      </c>
      <c r="I266" s="217"/>
      <c r="J266" s="218">
        <f>ROUND(I266*H266,2)</f>
        <v>0</v>
      </c>
      <c r="K266" s="214" t="s">
        <v>153</v>
      </c>
      <c r="L266" s="44"/>
      <c r="M266" s="219" t="s">
        <v>78</v>
      </c>
      <c r="N266" s="220" t="s">
        <v>50</v>
      </c>
      <c r="O266" s="84"/>
      <c r="P266" s="221">
        <f>O266*H266</f>
        <v>0</v>
      </c>
      <c r="Q266" s="221">
        <v>0.0053299999999999997</v>
      </c>
      <c r="R266" s="221">
        <f>Q266*H266</f>
        <v>0.0433862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154</v>
      </c>
      <c r="AT266" s="223" t="s">
        <v>149</v>
      </c>
      <c r="AU266" s="223" t="s">
        <v>89</v>
      </c>
      <c r="AY266" s="17" t="s">
        <v>147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87</v>
      </c>
      <c r="BK266" s="224">
        <f>ROUND(I266*H266,2)</f>
        <v>0</v>
      </c>
      <c r="BL266" s="17" t="s">
        <v>154</v>
      </c>
      <c r="BM266" s="223" t="s">
        <v>388</v>
      </c>
    </row>
    <row r="267" s="13" customFormat="1">
      <c r="A267" s="13"/>
      <c r="B267" s="225"/>
      <c r="C267" s="226"/>
      <c r="D267" s="227" t="s">
        <v>156</v>
      </c>
      <c r="E267" s="228" t="s">
        <v>78</v>
      </c>
      <c r="F267" s="229" t="s">
        <v>389</v>
      </c>
      <c r="G267" s="226"/>
      <c r="H267" s="228" t="s">
        <v>78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156</v>
      </c>
      <c r="AU267" s="235" t="s">
        <v>89</v>
      </c>
      <c r="AV267" s="13" t="s">
        <v>87</v>
      </c>
      <c r="AW267" s="13" t="s">
        <v>38</v>
      </c>
      <c r="AX267" s="13" t="s">
        <v>80</v>
      </c>
      <c r="AY267" s="235" t="s">
        <v>147</v>
      </c>
    </row>
    <row r="268" s="14" customFormat="1">
      <c r="A268" s="14"/>
      <c r="B268" s="236"/>
      <c r="C268" s="237"/>
      <c r="D268" s="227" t="s">
        <v>156</v>
      </c>
      <c r="E268" s="238" t="s">
        <v>78</v>
      </c>
      <c r="F268" s="239" t="s">
        <v>390</v>
      </c>
      <c r="G268" s="237"/>
      <c r="H268" s="240">
        <v>8.1400000000000006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156</v>
      </c>
      <c r="AU268" s="246" t="s">
        <v>89</v>
      </c>
      <c r="AV268" s="14" t="s">
        <v>89</v>
      </c>
      <c r="AW268" s="14" t="s">
        <v>38</v>
      </c>
      <c r="AX268" s="14" t="s">
        <v>80</v>
      </c>
      <c r="AY268" s="246" t="s">
        <v>147</v>
      </c>
    </row>
    <row r="269" s="15" customFormat="1">
      <c r="A269" s="15"/>
      <c r="B269" s="247"/>
      <c r="C269" s="248"/>
      <c r="D269" s="227" t="s">
        <v>156</v>
      </c>
      <c r="E269" s="249" t="s">
        <v>78</v>
      </c>
      <c r="F269" s="250" t="s">
        <v>159</v>
      </c>
      <c r="G269" s="248"/>
      <c r="H269" s="251">
        <v>8.1400000000000006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7" t="s">
        <v>156</v>
      </c>
      <c r="AU269" s="257" t="s">
        <v>89</v>
      </c>
      <c r="AV269" s="15" t="s">
        <v>154</v>
      </c>
      <c r="AW269" s="15" t="s">
        <v>38</v>
      </c>
      <c r="AX269" s="15" t="s">
        <v>87</v>
      </c>
      <c r="AY269" s="257" t="s">
        <v>147</v>
      </c>
    </row>
    <row r="270" s="2" customFormat="1" ht="37.8" customHeight="1">
      <c r="A270" s="38"/>
      <c r="B270" s="39"/>
      <c r="C270" s="212" t="s">
        <v>391</v>
      </c>
      <c r="D270" s="212" t="s">
        <v>149</v>
      </c>
      <c r="E270" s="213" t="s">
        <v>392</v>
      </c>
      <c r="F270" s="214" t="s">
        <v>393</v>
      </c>
      <c r="G270" s="215" t="s">
        <v>152</v>
      </c>
      <c r="H270" s="216">
        <v>8.1400000000000006</v>
      </c>
      <c r="I270" s="217"/>
      <c r="J270" s="218">
        <f>ROUND(I270*H270,2)</f>
        <v>0</v>
      </c>
      <c r="K270" s="214" t="s">
        <v>153</v>
      </c>
      <c r="L270" s="44"/>
      <c r="M270" s="219" t="s">
        <v>78</v>
      </c>
      <c r="N270" s="220" t="s">
        <v>50</v>
      </c>
      <c r="O270" s="84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154</v>
      </c>
      <c r="AT270" s="223" t="s">
        <v>149</v>
      </c>
      <c r="AU270" s="223" t="s">
        <v>89</v>
      </c>
      <c r="AY270" s="17" t="s">
        <v>147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87</v>
      </c>
      <c r="BK270" s="224">
        <f>ROUND(I270*H270,2)</f>
        <v>0</v>
      </c>
      <c r="BL270" s="17" t="s">
        <v>154</v>
      </c>
      <c r="BM270" s="223" t="s">
        <v>394</v>
      </c>
    </row>
    <row r="271" s="2" customFormat="1" ht="37.8" customHeight="1">
      <c r="A271" s="38"/>
      <c r="B271" s="39"/>
      <c r="C271" s="212" t="s">
        <v>395</v>
      </c>
      <c r="D271" s="212" t="s">
        <v>149</v>
      </c>
      <c r="E271" s="213" t="s">
        <v>396</v>
      </c>
      <c r="F271" s="214" t="s">
        <v>397</v>
      </c>
      <c r="G271" s="215" t="s">
        <v>152</v>
      </c>
      <c r="H271" s="216">
        <v>8.1400000000000006</v>
      </c>
      <c r="I271" s="217"/>
      <c r="J271" s="218">
        <f>ROUND(I271*H271,2)</f>
        <v>0</v>
      </c>
      <c r="K271" s="214" t="s">
        <v>153</v>
      </c>
      <c r="L271" s="44"/>
      <c r="M271" s="219" t="s">
        <v>78</v>
      </c>
      <c r="N271" s="220" t="s">
        <v>50</v>
      </c>
      <c r="O271" s="84"/>
      <c r="P271" s="221">
        <f>O271*H271</f>
        <v>0</v>
      </c>
      <c r="Q271" s="221">
        <v>0.00088000000000000003</v>
      </c>
      <c r="R271" s="221">
        <f>Q271*H271</f>
        <v>0.0071632000000000006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154</v>
      </c>
      <c r="AT271" s="223" t="s">
        <v>149</v>
      </c>
      <c r="AU271" s="223" t="s">
        <v>89</v>
      </c>
      <c r="AY271" s="17" t="s">
        <v>147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87</v>
      </c>
      <c r="BK271" s="224">
        <f>ROUND(I271*H271,2)</f>
        <v>0</v>
      </c>
      <c r="BL271" s="17" t="s">
        <v>154</v>
      </c>
      <c r="BM271" s="223" t="s">
        <v>398</v>
      </c>
    </row>
    <row r="272" s="2" customFormat="1" ht="37.8" customHeight="1">
      <c r="A272" s="38"/>
      <c r="B272" s="39"/>
      <c r="C272" s="212" t="s">
        <v>399</v>
      </c>
      <c r="D272" s="212" t="s">
        <v>149</v>
      </c>
      <c r="E272" s="213" t="s">
        <v>400</v>
      </c>
      <c r="F272" s="214" t="s">
        <v>401</v>
      </c>
      <c r="G272" s="215" t="s">
        <v>152</v>
      </c>
      <c r="H272" s="216">
        <v>8.1400000000000006</v>
      </c>
      <c r="I272" s="217"/>
      <c r="J272" s="218">
        <f>ROUND(I272*H272,2)</f>
        <v>0</v>
      </c>
      <c r="K272" s="214" t="s">
        <v>153</v>
      </c>
      <c r="L272" s="44"/>
      <c r="M272" s="219" t="s">
        <v>78</v>
      </c>
      <c r="N272" s="220" t="s">
        <v>50</v>
      </c>
      <c r="O272" s="84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154</v>
      </c>
      <c r="AT272" s="223" t="s">
        <v>149</v>
      </c>
      <c r="AU272" s="223" t="s">
        <v>89</v>
      </c>
      <c r="AY272" s="17" t="s">
        <v>147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87</v>
      </c>
      <c r="BK272" s="224">
        <f>ROUND(I272*H272,2)</f>
        <v>0</v>
      </c>
      <c r="BL272" s="17" t="s">
        <v>154</v>
      </c>
      <c r="BM272" s="223" t="s">
        <v>402</v>
      </c>
    </row>
    <row r="273" s="2" customFormat="1" ht="24.15" customHeight="1">
      <c r="A273" s="38"/>
      <c r="B273" s="39"/>
      <c r="C273" s="212" t="s">
        <v>403</v>
      </c>
      <c r="D273" s="212" t="s">
        <v>149</v>
      </c>
      <c r="E273" s="213" t="s">
        <v>404</v>
      </c>
      <c r="F273" s="214" t="s">
        <v>405</v>
      </c>
      <c r="G273" s="215" t="s">
        <v>152</v>
      </c>
      <c r="H273" s="216">
        <v>3.0800000000000001</v>
      </c>
      <c r="I273" s="217"/>
      <c r="J273" s="218">
        <f>ROUND(I273*H273,2)</f>
        <v>0</v>
      </c>
      <c r="K273" s="214" t="s">
        <v>153</v>
      </c>
      <c r="L273" s="44"/>
      <c r="M273" s="219" t="s">
        <v>78</v>
      </c>
      <c r="N273" s="220" t="s">
        <v>50</v>
      </c>
      <c r="O273" s="84"/>
      <c r="P273" s="221">
        <f>O273*H273</f>
        <v>0</v>
      </c>
      <c r="Q273" s="221">
        <v>0.0051900000000000002</v>
      </c>
      <c r="R273" s="221">
        <f>Q273*H273</f>
        <v>0.015985200000000001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154</v>
      </c>
      <c r="AT273" s="223" t="s">
        <v>149</v>
      </c>
      <c r="AU273" s="223" t="s">
        <v>89</v>
      </c>
      <c r="AY273" s="17" t="s">
        <v>147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87</v>
      </c>
      <c r="BK273" s="224">
        <f>ROUND(I273*H273,2)</f>
        <v>0</v>
      </c>
      <c r="BL273" s="17" t="s">
        <v>154</v>
      </c>
      <c r="BM273" s="223" t="s">
        <v>406</v>
      </c>
    </row>
    <row r="274" s="13" customFormat="1">
      <c r="A274" s="13"/>
      <c r="B274" s="225"/>
      <c r="C274" s="226"/>
      <c r="D274" s="227" t="s">
        <v>156</v>
      </c>
      <c r="E274" s="228" t="s">
        <v>78</v>
      </c>
      <c r="F274" s="229" t="s">
        <v>407</v>
      </c>
      <c r="G274" s="226"/>
      <c r="H274" s="228" t="s">
        <v>78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156</v>
      </c>
      <c r="AU274" s="235" t="s">
        <v>89</v>
      </c>
      <c r="AV274" s="13" t="s">
        <v>87</v>
      </c>
      <c r="AW274" s="13" t="s">
        <v>38</v>
      </c>
      <c r="AX274" s="13" t="s">
        <v>80</v>
      </c>
      <c r="AY274" s="235" t="s">
        <v>147</v>
      </c>
    </row>
    <row r="275" s="14" customFormat="1">
      <c r="A275" s="14"/>
      <c r="B275" s="236"/>
      <c r="C275" s="237"/>
      <c r="D275" s="227" t="s">
        <v>156</v>
      </c>
      <c r="E275" s="238" t="s">
        <v>78</v>
      </c>
      <c r="F275" s="239" t="s">
        <v>408</v>
      </c>
      <c r="G275" s="237"/>
      <c r="H275" s="240">
        <v>3.0800000000000001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156</v>
      </c>
      <c r="AU275" s="246" t="s">
        <v>89</v>
      </c>
      <c r="AV275" s="14" t="s">
        <v>89</v>
      </c>
      <c r="AW275" s="14" t="s">
        <v>38</v>
      </c>
      <c r="AX275" s="14" t="s">
        <v>80</v>
      </c>
      <c r="AY275" s="246" t="s">
        <v>147</v>
      </c>
    </row>
    <row r="276" s="15" customFormat="1">
      <c r="A276" s="15"/>
      <c r="B276" s="247"/>
      <c r="C276" s="248"/>
      <c r="D276" s="227" t="s">
        <v>156</v>
      </c>
      <c r="E276" s="249" t="s">
        <v>78</v>
      </c>
      <c r="F276" s="250" t="s">
        <v>159</v>
      </c>
      <c r="G276" s="248"/>
      <c r="H276" s="251">
        <v>3.0800000000000001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7" t="s">
        <v>156</v>
      </c>
      <c r="AU276" s="257" t="s">
        <v>89</v>
      </c>
      <c r="AV276" s="15" t="s">
        <v>154</v>
      </c>
      <c r="AW276" s="15" t="s">
        <v>38</v>
      </c>
      <c r="AX276" s="15" t="s">
        <v>87</v>
      </c>
      <c r="AY276" s="257" t="s">
        <v>147</v>
      </c>
    </row>
    <row r="277" s="2" customFormat="1" ht="24.15" customHeight="1">
      <c r="A277" s="38"/>
      <c r="B277" s="39"/>
      <c r="C277" s="212" t="s">
        <v>409</v>
      </c>
      <c r="D277" s="212" t="s">
        <v>149</v>
      </c>
      <c r="E277" s="213" t="s">
        <v>410</v>
      </c>
      <c r="F277" s="214" t="s">
        <v>411</v>
      </c>
      <c r="G277" s="215" t="s">
        <v>152</v>
      </c>
      <c r="H277" s="216">
        <v>3.0800000000000001</v>
      </c>
      <c r="I277" s="217"/>
      <c r="J277" s="218">
        <f>ROUND(I277*H277,2)</f>
        <v>0</v>
      </c>
      <c r="K277" s="214" t="s">
        <v>153</v>
      </c>
      <c r="L277" s="44"/>
      <c r="M277" s="219" t="s">
        <v>78</v>
      </c>
      <c r="N277" s="220" t="s">
        <v>50</v>
      </c>
      <c r="O277" s="84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154</v>
      </c>
      <c r="AT277" s="223" t="s">
        <v>149</v>
      </c>
      <c r="AU277" s="223" t="s">
        <v>89</v>
      </c>
      <c r="AY277" s="17" t="s">
        <v>147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87</v>
      </c>
      <c r="BK277" s="224">
        <f>ROUND(I277*H277,2)</f>
        <v>0</v>
      </c>
      <c r="BL277" s="17" t="s">
        <v>154</v>
      </c>
      <c r="BM277" s="223" t="s">
        <v>412</v>
      </c>
    </row>
    <row r="278" s="2" customFormat="1" ht="33" customHeight="1">
      <c r="A278" s="38"/>
      <c r="B278" s="39"/>
      <c r="C278" s="212" t="s">
        <v>413</v>
      </c>
      <c r="D278" s="212" t="s">
        <v>149</v>
      </c>
      <c r="E278" s="213" t="s">
        <v>414</v>
      </c>
      <c r="F278" s="214" t="s">
        <v>415</v>
      </c>
      <c r="G278" s="215" t="s">
        <v>178</v>
      </c>
      <c r="H278" s="216">
        <v>2.8500000000000001</v>
      </c>
      <c r="I278" s="217"/>
      <c r="J278" s="218">
        <f>ROUND(I278*H278,2)</f>
        <v>0</v>
      </c>
      <c r="K278" s="214" t="s">
        <v>153</v>
      </c>
      <c r="L278" s="44"/>
      <c r="M278" s="219" t="s">
        <v>78</v>
      </c>
      <c r="N278" s="220" t="s">
        <v>50</v>
      </c>
      <c r="O278" s="84"/>
      <c r="P278" s="221">
        <f>O278*H278</f>
        <v>0</v>
      </c>
      <c r="Q278" s="221">
        <v>1.8907700000000001</v>
      </c>
      <c r="R278" s="221">
        <f>Q278*H278</f>
        <v>5.3886945000000006</v>
      </c>
      <c r="S278" s="221">
        <v>0</v>
      </c>
      <c r="T278" s="22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3" t="s">
        <v>154</v>
      </c>
      <c r="AT278" s="223" t="s">
        <v>149</v>
      </c>
      <c r="AU278" s="223" t="s">
        <v>89</v>
      </c>
      <c r="AY278" s="17" t="s">
        <v>147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87</v>
      </c>
      <c r="BK278" s="224">
        <f>ROUND(I278*H278,2)</f>
        <v>0</v>
      </c>
      <c r="BL278" s="17" t="s">
        <v>154</v>
      </c>
      <c r="BM278" s="223" t="s">
        <v>416</v>
      </c>
    </row>
    <row r="279" s="13" customFormat="1">
      <c r="A279" s="13"/>
      <c r="B279" s="225"/>
      <c r="C279" s="226"/>
      <c r="D279" s="227" t="s">
        <v>156</v>
      </c>
      <c r="E279" s="228" t="s">
        <v>78</v>
      </c>
      <c r="F279" s="229" t="s">
        <v>197</v>
      </c>
      <c r="G279" s="226"/>
      <c r="H279" s="228" t="s">
        <v>78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156</v>
      </c>
      <c r="AU279" s="235" t="s">
        <v>89</v>
      </c>
      <c r="AV279" s="13" t="s">
        <v>87</v>
      </c>
      <c r="AW279" s="13" t="s">
        <v>38</v>
      </c>
      <c r="AX279" s="13" t="s">
        <v>80</v>
      </c>
      <c r="AY279" s="235" t="s">
        <v>147</v>
      </c>
    </row>
    <row r="280" s="14" customFormat="1">
      <c r="A280" s="14"/>
      <c r="B280" s="236"/>
      <c r="C280" s="237"/>
      <c r="D280" s="227" t="s">
        <v>156</v>
      </c>
      <c r="E280" s="238" t="s">
        <v>78</v>
      </c>
      <c r="F280" s="239" t="s">
        <v>417</v>
      </c>
      <c r="G280" s="237"/>
      <c r="H280" s="240">
        <v>2.8500000000000001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156</v>
      </c>
      <c r="AU280" s="246" t="s">
        <v>89</v>
      </c>
      <c r="AV280" s="14" t="s">
        <v>89</v>
      </c>
      <c r="AW280" s="14" t="s">
        <v>38</v>
      </c>
      <c r="AX280" s="14" t="s">
        <v>80</v>
      </c>
      <c r="AY280" s="246" t="s">
        <v>147</v>
      </c>
    </row>
    <row r="281" s="15" customFormat="1">
      <c r="A281" s="15"/>
      <c r="B281" s="247"/>
      <c r="C281" s="248"/>
      <c r="D281" s="227" t="s">
        <v>156</v>
      </c>
      <c r="E281" s="249" t="s">
        <v>78</v>
      </c>
      <c r="F281" s="250" t="s">
        <v>159</v>
      </c>
      <c r="G281" s="248"/>
      <c r="H281" s="251">
        <v>2.8500000000000001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156</v>
      </c>
      <c r="AU281" s="257" t="s">
        <v>89</v>
      </c>
      <c r="AV281" s="15" t="s">
        <v>154</v>
      </c>
      <c r="AW281" s="15" t="s">
        <v>38</v>
      </c>
      <c r="AX281" s="15" t="s">
        <v>87</v>
      </c>
      <c r="AY281" s="257" t="s">
        <v>147</v>
      </c>
    </row>
    <row r="282" s="12" customFormat="1" ht="22.8" customHeight="1">
      <c r="A282" s="12"/>
      <c r="B282" s="196"/>
      <c r="C282" s="197"/>
      <c r="D282" s="198" t="s">
        <v>79</v>
      </c>
      <c r="E282" s="210" t="s">
        <v>175</v>
      </c>
      <c r="F282" s="210" t="s">
        <v>418</v>
      </c>
      <c r="G282" s="197"/>
      <c r="H282" s="197"/>
      <c r="I282" s="200"/>
      <c r="J282" s="211">
        <f>BK282</f>
        <v>0</v>
      </c>
      <c r="K282" s="197"/>
      <c r="L282" s="202"/>
      <c r="M282" s="203"/>
      <c r="N282" s="204"/>
      <c r="O282" s="204"/>
      <c r="P282" s="205">
        <f>SUM(P283:P298)</f>
        <v>0</v>
      </c>
      <c r="Q282" s="204"/>
      <c r="R282" s="205">
        <f>SUM(R283:R298)</f>
        <v>9.7542624000000018</v>
      </c>
      <c r="S282" s="204"/>
      <c r="T282" s="206">
        <f>SUM(T283:T298)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7" t="s">
        <v>87</v>
      </c>
      <c r="AT282" s="208" t="s">
        <v>79</v>
      </c>
      <c r="AU282" s="208" t="s">
        <v>87</v>
      </c>
      <c r="AY282" s="207" t="s">
        <v>147</v>
      </c>
      <c r="BK282" s="209">
        <f>SUM(BK283:BK298)</f>
        <v>0</v>
      </c>
    </row>
    <row r="283" s="2" customFormat="1" ht="37.8" customHeight="1">
      <c r="A283" s="38"/>
      <c r="B283" s="39"/>
      <c r="C283" s="212" t="s">
        <v>419</v>
      </c>
      <c r="D283" s="212" t="s">
        <v>149</v>
      </c>
      <c r="E283" s="213" t="s">
        <v>420</v>
      </c>
      <c r="F283" s="214" t="s">
        <v>421</v>
      </c>
      <c r="G283" s="215" t="s">
        <v>152</v>
      </c>
      <c r="H283" s="216">
        <v>13.76</v>
      </c>
      <c r="I283" s="217"/>
      <c r="J283" s="218">
        <f>ROUND(I283*H283,2)</f>
        <v>0</v>
      </c>
      <c r="K283" s="214" t="s">
        <v>153</v>
      </c>
      <c r="L283" s="44"/>
      <c r="M283" s="219" t="s">
        <v>78</v>
      </c>
      <c r="N283" s="220" t="s">
        <v>50</v>
      </c>
      <c r="O283" s="84"/>
      <c r="P283" s="221">
        <f>O283*H283</f>
        <v>0</v>
      </c>
      <c r="Q283" s="221">
        <v>0.39800000000000002</v>
      </c>
      <c r="R283" s="221">
        <f>Q283*H283</f>
        <v>5.4764800000000005</v>
      </c>
      <c r="S283" s="221">
        <v>0</v>
      </c>
      <c r="T283" s="22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3" t="s">
        <v>154</v>
      </c>
      <c r="AT283" s="223" t="s">
        <v>149</v>
      </c>
      <c r="AU283" s="223" t="s">
        <v>89</v>
      </c>
      <c r="AY283" s="17" t="s">
        <v>147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7" t="s">
        <v>87</v>
      </c>
      <c r="BK283" s="224">
        <f>ROUND(I283*H283,2)</f>
        <v>0</v>
      </c>
      <c r="BL283" s="17" t="s">
        <v>154</v>
      </c>
      <c r="BM283" s="223" t="s">
        <v>422</v>
      </c>
    </row>
    <row r="284" s="13" customFormat="1">
      <c r="A284" s="13"/>
      <c r="B284" s="225"/>
      <c r="C284" s="226"/>
      <c r="D284" s="227" t="s">
        <v>156</v>
      </c>
      <c r="E284" s="228" t="s">
        <v>78</v>
      </c>
      <c r="F284" s="229" t="s">
        <v>157</v>
      </c>
      <c r="G284" s="226"/>
      <c r="H284" s="228" t="s">
        <v>78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156</v>
      </c>
      <c r="AU284" s="235" t="s">
        <v>89</v>
      </c>
      <c r="AV284" s="13" t="s">
        <v>87</v>
      </c>
      <c r="AW284" s="13" t="s">
        <v>38</v>
      </c>
      <c r="AX284" s="13" t="s">
        <v>80</v>
      </c>
      <c r="AY284" s="235" t="s">
        <v>147</v>
      </c>
    </row>
    <row r="285" s="14" customFormat="1">
      <c r="A285" s="14"/>
      <c r="B285" s="236"/>
      <c r="C285" s="237"/>
      <c r="D285" s="227" t="s">
        <v>156</v>
      </c>
      <c r="E285" s="238" t="s">
        <v>78</v>
      </c>
      <c r="F285" s="239" t="s">
        <v>423</v>
      </c>
      <c r="G285" s="237"/>
      <c r="H285" s="240">
        <v>4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156</v>
      </c>
      <c r="AU285" s="246" t="s">
        <v>89</v>
      </c>
      <c r="AV285" s="14" t="s">
        <v>89</v>
      </c>
      <c r="AW285" s="14" t="s">
        <v>38</v>
      </c>
      <c r="AX285" s="14" t="s">
        <v>80</v>
      </c>
      <c r="AY285" s="246" t="s">
        <v>147</v>
      </c>
    </row>
    <row r="286" s="13" customFormat="1">
      <c r="A286" s="13"/>
      <c r="B286" s="225"/>
      <c r="C286" s="226"/>
      <c r="D286" s="227" t="s">
        <v>156</v>
      </c>
      <c r="E286" s="228" t="s">
        <v>78</v>
      </c>
      <c r="F286" s="229" t="s">
        <v>424</v>
      </c>
      <c r="G286" s="226"/>
      <c r="H286" s="228" t="s">
        <v>78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156</v>
      </c>
      <c r="AU286" s="235" t="s">
        <v>89</v>
      </c>
      <c r="AV286" s="13" t="s">
        <v>87</v>
      </c>
      <c r="AW286" s="13" t="s">
        <v>38</v>
      </c>
      <c r="AX286" s="13" t="s">
        <v>80</v>
      </c>
      <c r="AY286" s="235" t="s">
        <v>147</v>
      </c>
    </row>
    <row r="287" s="14" customFormat="1">
      <c r="A287" s="14"/>
      <c r="B287" s="236"/>
      <c r="C287" s="237"/>
      <c r="D287" s="227" t="s">
        <v>156</v>
      </c>
      <c r="E287" s="238" t="s">
        <v>78</v>
      </c>
      <c r="F287" s="239" t="s">
        <v>425</v>
      </c>
      <c r="G287" s="237"/>
      <c r="H287" s="240">
        <v>9.7599999999999998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156</v>
      </c>
      <c r="AU287" s="246" t="s">
        <v>89</v>
      </c>
      <c r="AV287" s="14" t="s">
        <v>89</v>
      </c>
      <c r="AW287" s="14" t="s">
        <v>38</v>
      </c>
      <c r="AX287" s="14" t="s">
        <v>80</v>
      </c>
      <c r="AY287" s="246" t="s">
        <v>147</v>
      </c>
    </row>
    <row r="288" s="15" customFormat="1">
      <c r="A288" s="15"/>
      <c r="B288" s="247"/>
      <c r="C288" s="248"/>
      <c r="D288" s="227" t="s">
        <v>156</v>
      </c>
      <c r="E288" s="249" t="s">
        <v>78</v>
      </c>
      <c r="F288" s="250" t="s">
        <v>159</v>
      </c>
      <c r="G288" s="248"/>
      <c r="H288" s="251">
        <v>13.76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7" t="s">
        <v>156</v>
      </c>
      <c r="AU288" s="257" t="s">
        <v>89</v>
      </c>
      <c r="AV288" s="15" t="s">
        <v>154</v>
      </c>
      <c r="AW288" s="15" t="s">
        <v>38</v>
      </c>
      <c r="AX288" s="15" t="s">
        <v>87</v>
      </c>
      <c r="AY288" s="257" t="s">
        <v>147</v>
      </c>
    </row>
    <row r="289" s="2" customFormat="1" ht="21.75" customHeight="1">
      <c r="A289" s="38"/>
      <c r="B289" s="39"/>
      <c r="C289" s="212" t="s">
        <v>426</v>
      </c>
      <c r="D289" s="212" t="s">
        <v>149</v>
      </c>
      <c r="E289" s="213" t="s">
        <v>427</v>
      </c>
      <c r="F289" s="214" t="s">
        <v>428</v>
      </c>
      <c r="G289" s="215" t="s">
        <v>152</v>
      </c>
      <c r="H289" s="216">
        <v>9.7599999999999998</v>
      </c>
      <c r="I289" s="217"/>
      <c r="J289" s="218">
        <f>ROUND(I289*H289,2)</f>
        <v>0</v>
      </c>
      <c r="K289" s="214" t="s">
        <v>153</v>
      </c>
      <c r="L289" s="44"/>
      <c r="M289" s="219" t="s">
        <v>78</v>
      </c>
      <c r="N289" s="220" t="s">
        <v>50</v>
      </c>
      <c r="O289" s="84"/>
      <c r="P289" s="221">
        <f>O289*H289</f>
        <v>0</v>
      </c>
      <c r="Q289" s="221">
        <v>0.36924000000000001</v>
      </c>
      <c r="R289" s="221">
        <f>Q289*H289</f>
        <v>3.6037824000000001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154</v>
      </c>
      <c r="AT289" s="223" t="s">
        <v>149</v>
      </c>
      <c r="AU289" s="223" t="s">
        <v>89</v>
      </c>
      <c r="AY289" s="17" t="s">
        <v>147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87</v>
      </c>
      <c r="BK289" s="224">
        <f>ROUND(I289*H289,2)</f>
        <v>0</v>
      </c>
      <c r="BL289" s="17" t="s">
        <v>154</v>
      </c>
      <c r="BM289" s="223" t="s">
        <v>429</v>
      </c>
    </row>
    <row r="290" s="13" customFormat="1">
      <c r="A290" s="13"/>
      <c r="B290" s="225"/>
      <c r="C290" s="226"/>
      <c r="D290" s="227" t="s">
        <v>156</v>
      </c>
      <c r="E290" s="228" t="s">
        <v>78</v>
      </c>
      <c r="F290" s="229" t="s">
        <v>424</v>
      </c>
      <c r="G290" s="226"/>
      <c r="H290" s="228" t="s">
        <v>78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156</v>
      </c>
      <c r="AU290" s="235" t="s">
        <v>89</v>
      </c>
      <c r="AV290" s="13" t="s">
        <v>87</v>
      </c>
      <c r="AW290" s="13" t="s">
        <v>38</v>
      </c>
      <c r="AX290" s="13" t="s">
        <v>80</v>
      </c>
      <c r="AY290" s="235" t="s">
        <v>147</v>
      </c>
    </row>
    <row r="291" s="14" customFormat="1">
      <c r="A291" s="14"/>
      <c r="B291" s="236"/>
      <c r="C291" s="237"/>
      <c r="D291" s="227" t="s">
        <v>156</v>
      </c>
      <c r="E291" s="238" t="s">
        <v>78</v>
      </c>
      <c r="F291" s="239" t="s">
        <v>425</v>
      </c>
      <c r="G291" s="237"/>
      <c r="H291" s="240">
        <v>9.7599999999999998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156</v>
      </c>
      <c r="AU291" s="246" t="s">
        <v>89</v>
      </c>
      <c r="AV291" s="14" t="s">
        <v>89</v>
      </c>
      <c r="AW291" s="14" t="s">
        <v>38</v>
      </c>
      <c r="AX291" s="14" t="s">
        <v>80</v>
      </c>
      <c r="AY291" s="246" t="s">
        <v>147</v>
      </c>
    </row>
    <row r="292" s="15" customFormat="1">
      <c r="A292" s="15"/>
      <c r="B292" s="247"/>
      <c r="C292" s="248"/>
      <c r="D292" s="227" t="s">
        <v>156</v>
      </c>
      <c r="E292" s="249" t="s">
        <v>78</v>
      </c>
      <c r="F292" s="250" t="s">
        <v>159</v>
      </c>
      <c r="G292" s="248"/>
      <c r="H292" s="251">
        <v>9.7599999999999998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7" t="s">
        <v>156</v>
      </c>
      <c r="AU292" s="257" t="s">
        <v>89</v>
      </c>
      <c r="AV292" s="15" t="s">
        <v>154</v>
      </c>
      <c r="AW292" s="15" t="s">
        <v>38</v>
      </c>
      <c r="AX292" s="15" t="s">
        <v>87</v>
      </c>
      <c r="AY292" s="257" t="s">
        <v>147</v>
      </c>
    </row>
    <row r="293" s="2" customFormat="1" ht="78" customHeight="1">
      <c r="A293" s="38"/>
      <c r="B293" s="39"/>
      <c r="C293" s="212" t="s">
        <v>430</v>
      </c>
      <c r="D293" s="212" t="s">
        <v>149</v>
      </c>
      <c r="E293" s="213" t="s">
        <v>431</v>
      </c>
      <c r="F293" s="214" t="s">
        <v>432</v>
      </c>
      <c r="G293" s="215" t="s">
        <v>152</v>
      </c>
      <c r="H293" s="216">
        <v>8</v>
      </c>
      <c r="I293" s="217"/>
      <c r="J293" s="218">
        <f>ROUND(I293*H293,2)</f>
        <v>0</v>
      </c>
      <c r="K293" s="214" t="s">
        <v>153</v>
      </c>
      <c r="L293" s="44"/>
      <c r="M293" s="219" t="s">
        <v>78</v>
      </c>
      <c r="N293" s="220" t="s">
        <v>50</v>
      </c>
      <c r="O293" s="84"/>
      <c r="P293" s="221">
        <f>O293*H293</f>
        <v>0</v>
      </c>
      <c r="Q293" s="221">
        <v>0.084250000000000005</v>
      </c>
      <c r="R293" s="221">
        <f>Q293*H293</f>
        <v>0.67400000000000004</v>
      </c>
      <c r="S293" s="221">
        <v>0</v>
      </c>
      <c r="T293" s="22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3" t="s">
        <v>154</v>
      </c>
      <c r="AT293" s="223" t="s">
        <v>149</v>
      </c>
      <c r="AU293" s="223" t="s">
        <v>89</v>
      </c>
      <c r="AY293" s="17" t="s">
        <v>147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7" t="s">
        <v>87</v>
      </c>
      <c r="BK293" s="224">
        <f>ROUND(I293*H293,2)</f>
        <v>0</v>
      </c>
      <c r="BL293" s="17" t="s">
        <v>154</v>
      </c>
      <c r="BM293" s="223" t="s">
        <v>433</v>
      </c>
    </row>
    <row r="294" s="13" customFormat="1">
      <c r="A294" s="13"/>
      <c r="B294" s="225"/>
      <c r="C294" s="226"/>
      <c r="D294" s="227" t="s">
        <v>156</v>
      </c>
      <c r="E294" s="228" t="s">
        <v>78</v>
      </c>
      <c r="F294" s="229" t="s">
        <v>434</v>
      </c>
      <c r="G294" s="226"/>
      <c r="H294" s="228" t="s">
        <v>78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156</v>
      </c>
      <c r="AU294" s="235" t="s">
        <v>89</v>
      </c>
      <c r="AV294" s="13" t="s">
        <v>87</v>
      </c>
      <c r="AW294" s="13" t="s">
        <v>38</v>
      </c>
      <c r="AX294" s="13" t="s">
        <v>80</v>
      </c>
      <c r="AY294" s="235" t="s">
        <v>147</v>
      </c>
    </row>
    <row r="295" s="14" customFormat="1">
      <c r="A295" s="14"/>
      <c r="B295" s="236"/>
      <c r="C295" s="237"/>
      <c r="D295" s="227" t="s">
        <v>156</v>
      </c>
      <c r="E295" s="238" t="s">
        <v>78</v>
      </c>
      <c r="F295" s="239" t="s">
        <v>423</v>
      </c>
      <c r="G295" s="237"/>
      <c r="H295" s="240">
        <v>4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156</v>
      </c>
      <c r="AU295" s="246" t="s">
        <v>89</v>
      </c>
      <c r="AV295" s="14" t="s">
        <v>89</v>
      </c>
      <c r="AW295" s="14" t="s">
        <v>38</v>
      </c>
      <c r="AX295" s="14" t="s">
        <v>80</v>
      </c>
      <c r="AY295" s="246" t="s">
        <v>147</v>
      </c>
    </row>
    <row r="296" s="13" customFormat="1">
      <c r="A296" s="13"/>
      <c r="B296" s="225"/>
      <c r="C296" s="226"/>
      <c r="D296" s="227" t="s">
        <v>156</v>
      </c>
      <c r="E296" s="228" t="s">
        <v>78</v>
      </c>
      <c r="F296" s="229" t="s">
        <v>435</v>
      </c>
      <c r="G296" s="226"/>
      <c r="H296" s="228" t="s">
        <v>78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156</v>
      </c>
      <c r="AU296" s="235" t="s">
        <v>89</v>
      </c>
      <c r="AV296" s="13" t="s">
        <v>87</v>
      </c>
      <c r="AW296" s="13" t="s">
        <v>38</v>
      </c>
      <c r="AX296" s="13" t="s">
        <v>80</v>
      </c>
      <c r="AY296" s="235" t="s">
        <v>147</v>
      </c>
    </row>
    <row r="297" s="14" customFormat="1">
      <c r="A297" s="14"/>
      <c r="B297" s="236"/>
      <c r="C297" s="237"/>
      <c r="D297" s="227" t="s">
        <v>156</v>
      </c>
      <c r="E297" s="238" t="s">
        <v>78</v>
      </c>
      <c r="F297" s="239" t="s">
        <v>423</v>
      </c>
      <c r="G297" s="237"/>
      <c r="H297" s="240">
        <v>4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156</v>
      </c>
      <c r="AU297" s="246" t="s">
        <v>89</v>
      </c>
      <c r="AV297" s="14" t="s">
        <v>89</v>
      </c>
      <c r="AW297" s="14" t="s">
        <v>38</v>
      </c>
      <c r="AX297" s="14" t="s">
        <v>80</v>
      </c>
      <c r="AY297" s="246" t="s">
        <v>147</v>
      </c>
    </row>
    <row r="298" s="15" customFormat="1">
      <c r="A298" s="15"/>
      <c r="B298" s="247"/>
      <c r="C298" s="248"/>
      <c r="D298" s="227" t="s">
        <v>156</v>
      </c>
      <c r="E298" s="249" t="s">
        <v>78</v>
      </c>
      <c r="F298" s="250" t="s">
        <v>159</v>
      </c>
      <c r="G298" s="248"/>
      <c r="H298" s="251">
        <v>8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7" t="s">
        <v>156</v>
      </c>
      <c r="AU298" s="257" t="s">
        <v>89</v>
      </c>
      <c r="AV298" s="15" t="s">
        <v>154</v>
      </c>
      <c r="AW298" s="15" t="s">
        <v>38</v>
      </c>
      <c r="AX298" s="15" t="s">
        <v>87</v>
      </c>
      <c r="AY298" s="257" t="s">
        <v>147</v>
      </c>
    </row>
    <row r="299" s="12" customFormat="1" ht="22.8" customHeight="1">
      <c r="A299" s="12"/>
      <c r="B299" s="196"/>
      <c r="C299" s="197"/>
      <c r="D299" s="198" t="s">
        <v>79</v>
      </c>
      <c r="E299" s="210" t="s">
        <v>180</v>
      </c>
      <c r="F299" s="210" t="s">
        <v>436</v>
      </c>
      <c r="G299" s="197"/>
      <c r="H299" s="197"/>
      <c r="I299" s="200"/>
      <c r="J299" s="211">
        <f>BK299</f>
        <v>0</v>
      </c>
      <c r="K299" s="197"/>
      <c r="L299" s="202"/>
      <c r="M299" s="203"/>
      <c r="N299" s="204"/>
      <c r="O299" s="204"/>
      <c r="P299" s="205">
        <f>SUM(P300:P315)</f>
        <v>0</v>
      </c>
      <c r="Q299" s="204"/>
      <c r="R299" s="205">
        <f>SUM(R300:R315)</f>
        <v>0.1799472</v>
      </c>
      <c r="S299" s="204"/>
      <c r="T299" s="206">
        <f>SUM(T300:T315)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7" t="s">
        <v>87</v>
      </c>
      <c r="AT299" s="208" t="s">
        <v>79</v>
      </c>
      <c r="AU299" s="208" t="s">
        <v>87</v>
      </c>
      <c r="AY299" s="207" t="s">
        <v>147</v>
      </c>
      <c r="BK299" s="209">
        <f>SUM(BK300:BK315)</f>
        <v>0</v>
      </c>
    </row>
    <row r="300" s="2" customFormat="1" ht="21.75" customHeight="1">
      <c r="A300" s="38"/>
      <c r="B300" s="39"/>
      <c r="C300" s="212" t="s">
        <v>437</v>
      </c>
      <c r="D300" s="212" t="s">
        <v>149</v>
      </c>
      <c r="E300" s="213" t="s">
        <v>438</v>
      </c>
      <c r="F300" s="214" t="s">
        <v>439</v>
      </c>
      <c r="G300" s="215" t="s">
        <v>152</v>
      </c>
      <c r="H300" s="216">
        <v>0.29999999999999999</v>
      </c>
      <c r="I300" s="217"/>
      <c r="J300" s="218">
        <f>ROUND(I300*H300,2)</f>
        <v>0</v>
      </c>
      <c r="K300" s="214" t="s">
        <v>153</v>
      </c>
      <c r="L300" s="44"/>
      <c r="M300" s="219" t="s">
        <v>78</v>
      </c>
      <c r="N300" s="220" t="s">
        <v>50</v>
      </c>
      <c r="O300" s="84"/>
      <c r="P300" s="221">
        <f>O300*H300</f>
        <v>0</v>
      </c>
      <c r="Q300" s="221">
        <v>0.040000000000000001</v>
      </c>
      <c r="R300" s="221">
        <f>Q300*H300</f>
        <v>0.012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154</v>
      </c>
      <c r="AT300" s="223" t="s">
        <v>149</v>
      </c>
      <c r="AU300" s="223" t="s">
        <v>89</v>
      </c>
      <c r="AY300" s="17" t="s">
        <v>147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87</v>
      </c>
      <c r="BK300" s="224">
        <f>ROUND(I300*H300,2)</f>
        <v>0</v>
      </c>
      <c r="BL300" s="17" t="s">
        <v>154</v>
      </c>
      <c r="BM300" s="223" t="s">
        <v>440</v>
      </c>
    </row>
    <row r="301" s="13" customFormat="1">
      <c r="A301" s="13"/>
      <c r="B301" s="225"/>
      <c r="C301" s="226"/>
      <c r="D301" s="227" t="s">
        <v>156</v>
      </c>
      <c r="E301" s="228" t="s">
        <v>78</v>
      </c>
      <c r="F301" s="229" t="s">
        <v>441</v>
      </c>
      <c r="G301" s="226"/>
      <c r="H301" s="228" t="s">
        <v>78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156</v>
      </c>
      <c r="AU301" s="235" t="s">
        <v>89</v>
      </c>
      <c r="AV301" s="13" t="s">
        <v>87</v>
      </c>
      <c r="AW301" s="13" t="s">
        <v>38</v>
      </c>
      <c r="AX301" s="13" t="s">
        <v>80</v>
      </c>
      <c r="AY301" s="235" t="s">
        <v>147</v>
      </c>
    </row>
    <row r="302" s="14" customFormat="1">
      <c r="A302" s="14"/>
      <c r="B302" s="236"/>
      <c r="C302" s="237"/>
      <c r="D302" s="227" t="s">
        <v>156</v>
      </c>
      <c r="E302" s="238" t="s">
        <v>78</v>
      </c>
      <c r="F302" s="239" t="s">
        <v>442</v>
      </c>
      <c r="G302" s="237"/>
      <c r="H302" s="240">
        <v>0.29999999999999999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156</v>
      </c>
      <c r="AU302" s="246" t="s">
        <v>89</v>
      </c>
      <c r="AV302" s="14" t="s">
        <v>89</v>
      </c>
      <c r="AW302" s="14" t="s">
        <v>38</v>
      </c>
      <c r="AX302" s="14" t="s">
        <v>80</v>
      </c>
      <c r="AY302" s="246" t="s">
        <v>147</v>
      </c>
    </row>
    <row r="303" s="15" customFormat="1">
      <c r="A303" s="15"/>
      <c r="B303" s="247"/>
      <c r="C303" s="248"/>
      <c r="D303" s="227" t="s">
        <v>156</v>
      </c>
      <c r="E303" s="249" t="s">
        <v>78</v>
      </c>
      <c r="F303" s="250" t="s">
        <v>159</v>
      </c>
      <c r="G303" s="248"/>
      <c r="H303" s="251">
        <v>0.29999999999999999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156</v>
      </c>
      <c r="AU303" s="257" t="s">
        <v>89</v>
      </c>
      <c r="AV303" s="15" t="s">
        <v>154</v>
      </c>
      <c r="AW303" s="15" t="s">
        <v>38</v>
      </c>
      <c r="AX303" s="15" t="s">
        <v>87</v>
      </c>
      <c r="AY303" s="257" t="s">
        <v>147</v>
      </c>
    </row>
    <row r="304" s="2" customFormat="1" ht="33" customHeight="1">
      <c r="A304" s="38"/>
      <c r="B304" s="39"/>
      <c r="C304" s="212" t="s">
        <v>443</v>
      </c>
      <c r="D304" s="212" t="s">
        <v>149</v>
      </c>
      <c r="E304" s="213" t="s">
        <v>444</v>
      </c>
      <c r="F304" s="214" t="s">
        <v>445</v>
      </c>
      <c r="G304" s="215" t="s">
        <v>152</v>
      </c>
      <c r="H304" s="216">
        <v>34.979999999999997</v>
      </c>
      <c r="I304" s="217"/>
      <c r="J304" s="218">
        <f>ROUND(I304*H304,2)</f>
        <v>0</v>
      </c>
      <c r="K304" s="214" t="s">
        <v>153</v>
      </c>
      <c r="L304" s="44"/>
      <c r="M304" s="219" t="s">
        <v>78</v>
      </c>
      <c r="N304" s="220" t="s">
        <v>50</v>
      </c>
      <c r="O304" s="84"/>
      <c r="P304" s="221">
        <f>O304*H304</f>
        <v>0</v>
      </c>
      <c r="Q304" s="221">
        <v>0.00025999999999999998</v>
      </c>
      <c r="R304" s="221">
        <f>Q304*H304</f>
        <v>0.0090947999999999984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154</v>
      </c>
      <c r="AT304" s="223" t="s">
        <v>149</v>
      </c>
      <c r="AU304" s="223" t="s">
        <v>89</v>
      </c>
      <c r="AY304" s="17" t="s">
        <v>147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87</v>
      </c>
      <c r="BK304" s="224">
        <f>ROUND(I304*H304,2)</f>
        <v>0</v>
      </c>
      <c r="BL304" s="17" t="s">
        <v>154</v>
      </c>
      <c r="BM304" s="223" t="s">
        <v>446</v>
      </c>
    </row>
    <row r="305" s="13" customFormat="1">
      <c r="A305" s="13"/>
      <c r="B305" s="225"/>
      <c r="C305" s="226"/>
      <c r="D305" s="227" t="s">
        <v>156</v>
      </c>
      <c r="E305" s="228" t="s">
        <v>78</v>
      </c>
      <c r="F305" s="229" t="s">
        <v>447</v>
      </c>
      <c r="G305" s="226"/>
      <c r="H305" s="228" t="s">
        <v>78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156</v>
      </c>
      <c r="AU305" s="235" t="s">
        <v>89</v>
      </c>
      <c r="AV305" s="13" t="s">
        <v>87</v>
      </c>
      <c r="AW305" s="13" t="s">
        <v>38</v>
      </c>
      <c r="AX305" s="13" t="s">
        <v>80</v>
      </c>
      <c r="AY305" s="235" t="s">
        <v>147</v>
      </c>
    </row>
    <row r="306" s="14" customFormat="1">
      <c r="A306" s="14"/>
      <c r="B306" s="236"/>
      <c r="C306" s="237"/>
      <c r="D306" s="227" t="s">
        <v>156</v>
      </c>
      <c r="E306" s="238" t="s">
        <v>78</v>
      </c>
      <c r="F306" s="239" t="s">
        <v>448</v>
      </c>
      <c r="G306" s="237"/>
      <c r="H306" s="240">
        <v>34.979999999999997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156</v>
      </c>
      <c r="AU306" s="246" t="s">
        <v>89</v>
      </c>
      <c r="AV306" s="14" t="s">
        <v>89</v>
      </c>
      <c r="AW306" s="14" t="s">
        <v>38</v>
      </c>
      <c r="AX306" s="14" t="s">
        <v>80</v>
      </c>
      <c r="AY306" s="246" t="s">
        <v>147</v>
      </c>
    </row>
    <row r="307" s="15" customFormat="1">
      <c r="A307" s="15"/>
      <c r="B307" s="247"/>
      <c r="C307" s="248"/>
      <c r="D307" s="227" t="s">
        <v>156</v>
      </c>
      <c r="E307" s="249" t="s">
        <v>78</v>
      </c>
      <c r="F307" s="250" t="s">
        <v>159</v>
      </c>
      <c r="G307" s="248"/>
      <c r="H307" s="251">
        <v>34.979999999999997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156</v>
      </c>
      <c r="AU307" s="257" t="s">
        <v>89</v>
      </c>
      <c r="AV307" s="15" t="s">
        <v>154</v>
      </c>
      <c r="AW307" s="15" t="s">
        <v>38</v>
      </c>
      <c r="AX307" s="15" t="s">
        <v>87</v>
      </c>
      <c r="AY307" s="257" t="s">
        <v>147</v>
      </c>
    </row>
    <row r="308" s="2" customFormat="1" ht="37.8" customHeight="1">
      <c r="A308" s="38"/>
      <c r="B308" s="39"/>
      <c r="C308" s="212" t="s">
        <v>449</v>
      </c>
      <c r="D308" s="212" t="s">
        <v>149</v>
      </c>
      <c r="E308" s="213" t="s">
        <v>450</v>
      </c>
      <c r="F308" s="214" t="s">
        <v>451</v>
      </c>
      <c r="G308" s="215" t="s">
        <v>152</v>
      </c>
      <c r="H308" s="216">
        <v>34.979999999999997</v>
      </c>
      <c r="I308" s="217"/>
      <c r="J308" s="218">
        <f>ROUND(I308*H308,2)</f>
        <v>0</v>
      </c>
      <c r="K308" s="214" t="s">
        <v>153</v>
      </c>
      <c r="L308" s="44"/>
      <c r="M308" s="219" t="s">
        <v>78</v>
      </c>
      <c r="N308" s="220" t="s">
        <v>50</v>
      </c>
      <c r="O308" s="84"/>
      <c r="P308" s="221">
        <f>O308*H308</f>
        <v>0</v>
      </c>
      <c r="Q308" s="221">
        <v>0.0043800000000000002</v>
      </c>
      <c r="R308" s="221">
        <f>Q308*H308</f>
        <v>0.1532124</v>
      </c>
      <c r="S308" s="221">
        <v>0</v>
      </c>
      <c r="T308" s="22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3" t="s">
        <v>154</v>
      </c>
      <c r="AT308" s="223" t="s">
        <v>149</v>
      </c>
      <c r="AU308" s="223" t="s">
        <v>89</v>
      </c>
      <c r="AY308" s="17" t="s">
        <v>147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7" t="s">
        <v>87</v>
      </c>
      <c r="BK308" s="224">
        <f>ROUND(I308*H308,2)</f>
        <v>0</v>
      </c>
      <c r="BL308" s="17" t="s">
        <v>154</v>
      </c>
      <c r="BM308" s="223" t="s">
        <v>452</v>
      </c>
    </row>
    <row r="309" s="13" customFormat="1">
      <c r="A309" s="13"/>
      <c r="B309" s="225"/>
      <c r="C309" s="226"/>
      <c r="D309" s="227" t="s">
        <v>156</v>
      </c>
      <c r="E309" s="228" t="s">
        <v>78</v>
      </c>
      <c r="F309" s="229" t="s">
        <v>447</v>
      </c>
      <c r="G309" s="226"/>
      <c r="H309" s="228" t="s">
        <v>78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156</v>
      </c>
      <c r="AU309" s="235" t="s">
        <v>89</v>
      </c>
      <c r="AV309" s="13" t="s">
        <v>87</v>
      </c>
      <c r="AW309" s="13" t="s">
        <v>38</v>
      </c>
      <c r="AX309" s="13" t="s">
        <v>80</v>
      </c>
      <c r="AY309" s="235" t="s">
        <v>147</v>
      </c>
    </row>
    <row r="310" s="14" customFormat="1">
      <c r="A310" s="14"/>
      <c r="B310" s="236"/>
      <c r="C310" s="237"/>
      <c r="D310" s="227" t="s">
        <v>156</v>
      </c>
      <c r="E310" s="238" t="s">
        <v>78</v>
      </c>
      <c r="F310" s="239" t="s">
        <v>448</v>
      </c>
      <c r="G310" s="237"/>
      <c r="H310" s="240">
        <v>34.979999999999997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156</v>
      </c>
      <c r="AU310" s="246" t="s">
        <v>89</v>
      </c>
      <c r="AV310" s="14" t="s">
        <v>89</v>
      </c>
      <c r="AW310" s="14" t="s">
        <v>38</v>
      </c>
      <c r="AX310" s="14" t="s">
        <v>80</v>
      </c>
      <c r="AY310" s="246" t="s">
        <v>147</v>
      </c>
    </row>
    <row r="311" s="15" customFormat="1">
      <c r="A311" s="15"/>
      <c r="B311" s="247"/>
      <c r="C311" s="248"/>
      <c r="D311" s="227" t="s">
        <v>156</v>
      </c>
      <c r="E311" s="249" t="s">
        <v>78</v>
      </c>
      <c r="F311" s="250" t="s">
        <v>159</v>
      </c>
      <c r="G311" s="248"/>
      <c r="H311" s="251">
        <v>34.979999999999997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7" t="s">
        <v>156</v>
      </c>
      <c r="AU311" s="257" t="s">
        <v>89</v>
      </c>
      <c r="AV311" s="15" t="s">
        <v>154</v>
      </c>
      <c r="AW311" s="15" t="s">
        <v>38</v>
      </c>
      <c r="AX311" s="15" t="s">
        <v>87</v>
      </c>
      <c r="AY311" s="257" t="s">
        <v>147</v>
      </c>
    </row>
    <row r="312" s="2" customFormat="1" ht="37.8" customHeight="1">
      <c r="A312" s="38"/>
      <c r="B312" s="39"/>
      <c r="C312" s="212" t="s">
        <v>453</v>
      </c>
      <c r="D312" s="212" t="s">
        <v>149</v>
      </c>
      <c r="E312" s="213" t="s">
        <v>454</v>
      </c>
      <c r="F312" s="214" t="s">
        <v>455</v>
      </c>
      <c r="G312" s="215" t="s">
        <v>168</v>
      </c>
      <c r="H312" s="216">
        <v>4.7000000000000002</v>
      </c>
      <c r="I312" s="217"/>
      <c r="J312" s="218">
        <f>ROUND(I312*H312,2)</f>
        <v>0</v>
      </c>
      <c r="K312" s="214" t="s">
        <v>153</v>
      </c>
      <c r="L312" s="44"/>
      <c r="M312" s="219" t="s">
        <v>78</v>
      </c>
      <c r="N312" s="220" t="s">
        <v>50</v>
      </c>
      <c r="O312" s="84"/>
      <c r="P312" s="221">
        <f>O312*H312</f>
        <v>0</v>
      </c>
      <c r="Q312" s="221">
        <v>0.0011999999999999999</v>
      </c>
      <c r="R312" s="221">
        <f>Q312*H312</f>
        <v>0.00564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154</v>
      </c>
      <c r="AT312" s="223" t="s">
        <v>149</v>
      </c>
      <c r="AU312" s="223" t="s">
        <v>89</v>
      </c>
      <c r="AY312" s="17" t="s">
        <v>147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87</v>
      </c>
      <c r="BK312" s="224">
        <f>ROUND(I312*H312,2)</f>
        <v>0</v>
      </c>
      <c r="BL312" s="17" t="s">
        <v>154</v>
      </c>
      <c r="BM312" s="223" t="s">
        <v>456</v>
      </c>
    </row>
    <row r="313" s="13" customFormat="1">
      <c r="A313" s="13"/>
      <c r="B313" s="225"/>
      <c r="C313" s="226"/>
      <c r="D313" s="227" t="s">
        <v>156</v>
      </c>
      <c r="E313" s="228" t="s">
        <v>78</v>
      </c>
      <c r="F313" s="229" t="s">
        <v>457</v>
      </c>
      <c r="G313" s="226"/>
      <c r="H313" s="228" t="s">
        <v>78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156</v>
      </c>
      <c r="AU313" s="235" t="s">
        <v>89</v>
      </c>
      <c r="AV313" s="13" t="s">
        <v>87</v>
      </c>
      <c r="AW313" s="13" t="s">
        <v>38</v>
      </c>
      <c r="AX313" s="13" t="s">
        <v>80</v>
      </c>
      <c r="AY313" s="235" t="s">
        <v>147</v>
      </c>
    </row>
    <row r="314" s="14" customFormat="1">
      <c r="A314" s="14"/>
      <c r="B314" s="236"/>
      <c r="C314" s="237"/>
      <c r="D314" s="227" t="s">
        <v>156</v>
      </c>
      <c r="E314" s="238" t="s">
        <v>78</v>
      </c>
      <c r="F314" s="239" t="s">
        <v>458</v>
      </c>
      <c r="G314" s="237"/>
      <c r="H314" s="240">
        <v>4.7000000000000002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156</v>
      </c>
      <c r="AU314" s="246" t="s">
        <v>89</v>
      </c>
      <c r="AV314" s="14" t="s">
        <v>89</v>
      </c>
      <c r="AW314" s="14" t="s">
        <v>38</v>
      </c>
      <c r="AX314" s="14" t="s">
        <v>80</v>
      </c>
      <c r="AY314" s="246" t="s">
        <v>147</v>
      </c>
    </row>
    <row r="315" s="15" customFormat="1">
      <c r="A315" s="15"/>
      <c r="B315" s="247"/>
      <c r="C315" s="248"/>
      <c r="D315" s="227" t="s">
        <v>156</v>
      </c>
      <c r="E315" s="249" t="s">
        <v>78</v>
      </c>
      <c r="F315" s="250" t="s">
        <v>159</v>
      </c>
      <c r="G315" s="248"/>
      <c r="H315" s="251">
        <v>4.7000000000000002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7" t="s">
        <v>156</v>
      </c>
      <c r="AU315" s="257" t="s">
        <v>89</v>
      </c>
      <c r="AV315" s="15" t="s">
        <v>154</v>
      </c>
      <c r="AW315" s="15" t="s">
        <v>38</v>
      </c>
      <c r="AX315" s="15" t="s">
        <v>87</v>
      </c>
      <c r="AY315" s="257" t="s">
        <v>147</v>
      </c>
    </row>
    <row r="316" s="12" customFormat="1" ht="22.8" customHeight="1">
      <c r="A316" s="12"/>
      <c r="B316" s="196"/>
      <c r="C316" s="197"/>
      <c r="D316" s="198" t="s">
        <v>79</v>
      </c>
      <c r="E316" s="210" t="s">
        <v>193</v>
      </c>
      <c r="F316" s="210" t="s">
        <v>459</v>
      </c>
      <c r="G316" s="197"/>
      <c r="H316" s="197"/>
      <c r="I316" s="200"/>
      <c r="J316" s="211">
        <f>BK316</f>
        <v>0</v>
      </c>
      <c r="K316" s="197"/>
      <c r="L316" s="202"/>
      <c r="M316" s="203"/>
      <c r="N316" s="204"/>
      <c r="O316" s="204"/>
      <c r="P316" s="205">
        <f>SUM(P317:P320)</f>
        <v>0</v>
      </c>
      <c r="Q316" s="204"/>
      <c r="R316" s="205">
        <f>SUM(R317:R320)</f>
        <v>5.8574586399999999</v>
      </c>
      <c r="S316" s="204"/>
      <c r="T316" s="206">
        <f>SUM(T317:T320)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7" t="s">
        <v>87</v>
      </c>
      <c r="AT316" s="208" t="s">
        <v>79</v>
      </c>
      <c r="AU316" s="208" t="s">
        <v>87</v>
      </c>
      <c r="AY316" s="207" t="s">
        <v>147</v>
      </c>
      <c r="BK316" s="209">
        <f>SUM(BK317:BK320)</f>
        <v>0</v>
      </c>
    </row>
    <row r="317" s="2" customFormat="1" ht="37.8" customHeight="1">
      <c r="A317" s="38"/>
      <c r="B317" s="39"/>
      <c r="C317" s="212" t="s">
        <v>460</v>
      </c>
      <c r="D317" s="212" t="s">
        <v>149</v>
      </c>
      <c r="E317" s="213" t="s">
        <v>461</v>
      </c>
      <c r="F317" s="214" t="s">
        <v>462</v>
      </c>
      <c r="G317" s="215" t="s">
        <v>178</v>
      </c>
      <c r="H317" s="216">
        <v>2.5960000000000001</v>
      </c>
      <c r="I317" s="217"/>
      <c r="J317" s="218">
        <f>ROUND(I317*H317,2)</f>
        <v>0</v>
      </c>
      <c r="K317" s="214" t="s">
        <v>153</v>
      </c>
      <c r="L317" s="44"/>
      <c r="M317" s="219" t="s">
        <v>78</v>
      </c>
      <c r="N317" s="220" t="s">
        <v>50</v>
      </c>
      <c r="O317" s="84"/>
      <c r="P317" s="221">
        <f>O317*H317</f>
        <v>0</v>
      </c>
      <c r="Q317" s="221">
        <v>2.2563399999999998</v>
      </c>
      <c r="R317" s="221">
        <f>Q317*H317</f>
        <v>5.8574586399999999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154</v>
      </c>
      <c r="AT317" s="223" t="s">
        <v>149</v>
      </c>
      <c r="AU317" s="223" t="s">
        <v>89</v>
      </c>
      <c r="AY317" s="17" t="s">
        <v>147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87</v>
      </c>
      <c r="BK317" s="224">
        <f>ROUND(I317*H317,2)</f>
        <v>0</v>
      </c>
      <c r="BL317" s="17" t="s">
        <v>154</v>
      </c>
      <c r="BM317" s="223" t="s">
        <v>463</v>
      </c>
    </row>
    <row r="318" s="13" customFormat="1">
      <c r="A318" s="13"/>
      <c r="B318" s="225"/>
      <c r="C318" s="226"/>
      <c r="D318" s="227" t="s">
        <v>156</v>
      </c>
      <c r="E318" s="228" t="s">
        <v>78</v>
      </c>
      <c r="F318" s="229" t="s">
        <v>184</v>
      </c>
      <c r="G318" s="226"/>
      <c r="H318" s="228" t="s">
        <v>78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156</v>
      </c>
      <c r="AU318" s="235" t="s">
        <v>89</v>
      </c>
      <c r="AV318" s="13" t="s">
        <v>87</v>
      </c>
      <c r="AW318" s="13" t="s">
        <v>38</v>
      </c>
      <c r="AX318" s="13" t="s">
        <v>80</v>
      </c>
      <c r="AY318" s="235" t="s">
        <v>147</v>
      </c>
    </row>
    <row r="319" s="14" customFormat="1">
      <c r="A319" s="14"/>
      <c r="B319" s="236"/>
      <c r="C319" s="237"/>
      <c r="D319" s="227" t="s">
        <v>156</v>
      </c>
      <c r="E319" s="238" t="s">
        <v>78</v>
      </c>
      <c r="F319" s="239" t="s">
        <v>464</v>
      </c>
      <c r="G319" s="237"/>
      <c r="H319" s="240">
        <v>2.5960000000000001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156</v>
      </c>
      <c r="AU319" s="246" t="s">
        <v>89</v>
      </c>
      <c r="AV319" s="14" t="s">
        <v>89</v>
      </c>
      <c r="AW319" s="14" t="s">
        <v>38</v>
      </c>
      <c r="AX319" s="14" t="s">
        <v>80</v>
      </c>
      <c r="AY319" s="246" t="s">
        <v>147</v>
      </c>
    </row>
    <row r="320" s="15" customFormat="1">
      <c r="A320" s="15"/>
      <c r="B320" s="247"/>
      <c r="C320" s="248"/>
      <c r="D320" s="227" t="s">
        <v>156</v>
      </c>
      <c r="E320" s="249" t="s">
        <v>78</v>
      </c>
      <c r="F320" s="250" t="s">
        <v>159</v>
      </c>
      <c r="G320" s="248"/>
      <c r="H320" s="251">
        <v>2.5960000000000001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7" t="s">
        <v>156</v>
      </c>
      <c r="AU320" s="257" t="s">
        <v>89</v>
      </c>
      <c r="AV320" s="15" t="s">
        <v>154</v>
      </c>
      <c r="AW320" s="15" t="s">
        <v>38</v>
      </c>
      <c r="AX320" s="15" t="s">
        <v>87</v>
      </c>
      <c r="AY320" s="257" t="s">
        <v>147</v>
      </c>
    </row>
    <row r="321" s="12" customFormat="1" ht="22.8" customHeight="1">
      <c r="A321" s="12"/>
      <c r="B321" s="196"/>
      <c r="C321" s="197"/>
      <c r="D321" s="198" t="s">
        <v>79</v>
      </c>
      <c r="E321" s="210" t="s">
        <v>199</v>
      </c>
      <c r="F321" s="210" t="s">
        <v>465</v>
      </c>
      <c r="G321" s="197"/>
      <c r="H321" s="197"/>
      <c r="I321" s="200"/>
      <c r="J321" s="211">
        <f>BK321</f>
        <v>0</v>
      </c>
      <c r="K321" s="197"/>
      <c r="L321" s="202"/>
      <c r="M321" s="203"/>
      <c r="N321" s="204"/>
      <c r="O321" s="204"/>
      <c r="P321" s="205">
        <f>SUM(P322:P361)</f>
        <v>0</v>
      </c>
      <c r="Q321" s="204"/>
      <c r="R321" s="205">
        <f>SUM(R322:R361)</f>
        <v>2.0919349999999999</v>
      </c>
      <c r="S321" s="204"/>
      <c r="T321" s="206">
        <f>SUM(T322:T361)</f>
        <v>4.7778699999999992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7" t="s">
        <v>87</v>
      </c>
      <c r="AT321" s="208" t="s">
        <v>79</v>
      </c>
      <c r="AU321" s="208" t="s">
        <v>87</v>
      </c>
      <c r="AY321" s="207" t="s">
        <v>147</v>
      </c>
      <c r="BK321" s="209">
        <f>SUM(BK322:BK361)</f>
        <v>0</v>
      </c>
    </row>
    <row r="322" s="2" customFormat="1" ht="49.05" customHeight="1">
      <c r="A322" s="38"/>
      <c r="B322" s="39"/>
      <c r="C322" s="212" t="s">
        <v>466</v>
      </c>
      <c r="D322" s="212" t="s">
        <v>149</v>
      </c>
      <c r="E322" s="213" t="s">
        <v>467</v>
      </c>
      <c r="F322" s="214" t="s">
        <v>468</v>
      </c>
      <c r="G322" s="215" t="s">
        <v>168</v>
      </c>
      <c r="H322" s="216">
        <v>10.1</v>
      </c>
      <c r="I322" s="217"/>
      <c r="J322" s="218">
        <f>ROUND(I322*H322,2)</f>
        <v>0</v>
      </c>
      <c r="K322" s="214" t="s">
        <v>153</v>
      </c>
      <c r="L322" s="44"/>
      <c r="M322" s="219" t="s">
        <v>78</v>
      </c>
      <c r="N322" s="220" t="s">
        <v>50</v>
      </c>
      <c r="O322" s="84"/>
      <c r="P322" s="221">
        <f>O322*H322</f>
        <v>0</v>
      </c>
      <c r="Q322" s="221">
        <v>0.1295</v>
      </c>
      <c r="R322" s="221">
        <f>Q322*H322</f>
        <v>1.30795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154</v>
      </c>
      <c r="AT322" s="223" t="s">
        <v>149</v>
      </c>
      <c r="AU322" s="223" t="s">
        <v>89</v>
      </c>
      <c r="AY322" s="17" t="s">
        <v>147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87</v>
      </c>
      <c r="BK322" s="224">
        <f>ROUND(I322*H322,2)</f>
        <v>0</v>
      </c>
      <c r="BL322" s="17" t="s">
        <v>154</v>
      </c>
      <c r="BM322" s="223" t="s">
        <v>469</v>
      </c>
    </row>
    <row r="323" s="2" customFormat="1" ht="16.5" customHeight="1">
      <c r="A323" s="38"/>
      <c r="B323" s="39"/>
      <c r="C323" s="258" t="s">
        <v>470</v>
      </c>
      <c r="D323" s="258" t="s">
        <v>268</v>
      </c>
      <c r="E323" s="259" t="s">
        <v>471</v>
      </c>
      <c r="F323" s="260" t="s">
        <v>472</v>
      </c>
      <c r="G323" s="261" t="s">
        <v>168</v>
      </c>
      <c r="H323" s="262">
        <v>10.1</v>
      </c>
      <c r="I323" s="263"/>
      <c r="J323" s="264">
        <f>ROUND(I323*H323,2)</f>
        <v>0</v>
      </c>
      <c r="K323" s="260" t="s">
        <v>78</v>
      </c>
      <c r="L323" s="265"/>
      <c r="M323" s="266" t="s">
        <v>78</v>
      </c>
      <c r="N323" s="267" t="s">
        <v>50</v>
      </c>
      <c r="O323" s="84"/>
      <c r="P323" s="221">
        <f>O323*H323</f>
        <v>0</v>
      </c>
      <c r="Q323" s="221">
        <v>0.044999999999999998</v>
      </c>
      <c r="R323" s="221">
        <f>Q323*H323</f>
        <v>0.45449999999999996</v>
      </c>
      <c r="S323" s="221">
        <v>0</v>
      </c>
      <c r="T323" s="22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3" t="s">
        <v>193</v>
      </c>
      <c r="AT323" s="223" t="s">
        <v>268</v>
      </c>
      <c r="AU323" s="223" t="s">
        <v>89</v>
      </c>
      <c r="AY323" s="17" t="s">
        <v>147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7" t="s">
        <v>87</v>
      </c>
      <c r="BK323" s="224">
        <f>ROUND(I323*H323,2)</f>
        <v>0</v>
      </c>
      <c r="BL323" s="17" t="s">
        <v>154</v>
      </c>
      <c r="BM323" s="223" t="s">
        <v>473</v>
      </c>
    </row>
    <row r="324" s="2" customFormat="1" ht="24.15" customHeight="1">
      <c r="A324" s="38"/>
      <c r="B324" s="39"/>
      <c r="C324" s="212" t="s">
        <v>474</v>
      </c>
      <c r="D324" s="212" t="s">
        <v>149</v>
      </c>
      <c r="E324" s="213" t="s">
        <v>475</v>
      </c>
      <c r="F324" s="214" t="s">
        <v>476</v>
      </c>
      <c r="G324" s="215" t="s">
        <v>168</v>
      </c>
      <c r="H324" s="216">
        <v>9.3000000000000007</v>
      </c>
      <c r="I324" s="217"/>
      <c r="J324" s="218">
        <f>ROUND(I324*H324,2)</f>
        <v>0</v>
      </c>
      <c r="K324" s="214" t="s">
        <v>153</v>
      </c>
      <c r="L324" s="44"/>
      <c r="M324" s="219" t="s">
        <v>78</v>
      </c>
      <c r="N324" s="220" t="s">
        <v>50</v>
      </c>
      <c r="O324" s="84"/>
      <c r="P324" s="221">
        <f>O324*H324</f>
        <v>0</v>
      </c>
      <c r="Q324" s="221">
        <v>3.0000000000000001E-05</v>
      </c>
      <c r="R324" s="221">
        <f>Q324*H324</f>
        <v>0.00027900000000000001</v>
      </c>
      <c r="S324" s="221">
        <v>0</v>
      </c>
      <c r="T324" s="22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3" t="s">
        <v>154</v>
      </c>
      <c r="AT324" s="223" t="s">
        <v>149</v>
      </c>
      <c r="AU324" s="223" t="s">
        <v>89</v>
      </c>
      <c r="AY324" s="17" t="s">
        <v>147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7" t="s">
        <v>87</v>
      </c>
      <c r="BK324" s="224">
        <f>ROUND(I324*H324,2)</f>
        <v>0</v>
      </c>
      <c r="BL324" s="17" t="s">
        <v>154</v>
      </c>
      <c r="BM324" s="223" t="s">
        <v>477</v>
      </c>
    </row>
    <row r="325" s="13" customFormat="1">
      <c r="A325" s="13"/>
      <c r="B325" s="225"/>
      <c r="C325" s="226"/>
      <c r="D325" s="227" t="s">
        <v>156</v>
      </c>
      <c r="E325" s="228" t="s">
        <v>78</v>
      </c>
      <c r="F325" s="229" t="s">
        <v>424</v>
      </c>
      <c r="G325" s="226"/>
      <c r="H325" s="228" t="s">
        <v>78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156</v>
      </c>
      <c r="AU325" s="235" t="s">
        <v>89</v>
      </c>
      <c r="AV325" s="13" t="s">
        <v>87</v>
      </c>
      <c r="AW325" s="13" t="s">
        <v>38</v>
      </c>
      <c r="AX325" s="13" t="s">
        <v>80</v>
      </c>
      <c r="AY325" s="235" t="s">
        <v>147</v>
      </c>
    </row>
    <row r="326" s="14" customFormat="1">
      <c r="A326" s="14"/>
      <c r="B326" s="236"/>
      <c r="C326" s="237"/>
      <c r="D326" s="227" t="s">
        <v>156</v>
      </c>
      <c r="E326" s="238" t="s">
        <v>78</v>
      </c>
      <c r="F326" s="239" t="s">
        <v>478</v>
      </c>
      <c r="G326" s="237"/>
      <c r="H326" s="240">
        <v>9.3000000000000007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156</v>
      </c>
      <c r="AU326" s="246" t="s">
        <v>89</v>
      </c>
      <c r="AV326" s="14" t="s">
        <v>89</v>
      </c>
      <c r="AW326" s="14" t="s">
        <v>38</v>
      </c>
      <c r="AX326" s="14" t="s">
        <v>80</v>
      </c>
      <c r="AY326" s="246" t="s">
        <v>147</v>
      </c>
    </row>
    <row r="327" s="15" customFormat="1">
      <c r="A327" s="15"/>
      <c r="B327" s="247"/>
      <c r="C327" s="248"/>
      <c r="D327" s="227" t="s">
        <v>156</v>
      </c>
      <c r="E327" s="249" t="s">
        <v>78</v>
      </c>
      <c r="F327" s="250" t="s">
        <v>159</v>
      </c>
      <c r="G327" s="248"/>
      <c r="H327" s="251">
        <v>9.3000000000000007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7" t="s">
        <v>156</v>
      </c>
      <c r="AU327" s="257" t="s">
        <v>89</v>
      </c>
      <c r="AV327" s="15" t="s">
        <v>154</v>
      </c>
      <c r="AW327" s="15" t="s">
        <v>38</v>
      </c>
      <c r="AX327" s="15" t="s">
        <v>87</v>
      </c>
      <c r="AY327" s="257" t="s">
        <v>147</v>
      </c>
    </row>
    <row r="328" s="2" customFormat="1" ht="24.15" customHeight="1">
      <c r="A328" s="38"/>
      <c r="B328" s="39"/>
      <c r="C328" s="212" t="s">
        <v>479</v>
      </c>
      <c r="D328" s="212" t="s">
        <v>149</v>
      </c>
      <c r="E328" s="213" t="s">
        <v>480</v>
      </c>
      <c r="F328" s="214" t="s">
        <v>481</v>
      </c>
      <c r="G328" s="215" t="s">
        <v>168</v>
      </c>
      <c r="H328" s="216">
        <v>4.7000000000000002</v>
      </c>
      <c r="I328" s="217"/>
      <c r="J328" s="218">
        <f>ROUND(I328*H328,2)</f>
        <v>0</v>
      </c>
      <c r="K328" s="214" t="s">
        <v>153</v>
      </c>
      <c r="L328" s="44"/>
      <c r="M328" s="219" t="s">
        <v>78</v>
      </c>
      <c r="N328" s="220" t="s">
        <v>50</v>
      </c>
      <c r="O328" s="84"/>
      <c r="P328" s="221">
        <f>O328*H328</f>
        <v>0</v>
      </c>
      <c r="Q328" s="221">
        <v>0.00013999999999999999</v>
      </c>
      <c r="R328" s="221">
        <f>Q328*H328</f>
        <v>0.00065799999999999995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154</v>
      </c>
      <c r="AT328" s="223" t="s">
        <v>149</v>
      </c>
      <c r="AU328" s="223" t="s">
        <v>89</v>
      </c>
      <c r="AY328" s="17" t="s">
        <v>147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87</v>
      </c>
      <c r="BK328" s="224">
        <f>ROUND(I328*H328,2)</f>
        <v>0</v>
      </c>
      <c r="BL328" s="17" t="s">
        <v>154</v>
      </c>
      <c r="BM328" s="223" t="s">
        <v>482</v>
      </c>
    </row>
    <row r="329" s="13" customFormat="1">
      <c r="A329" s="13"/>
      <c r="B329" s="225"/>
      <c r="C329" s="226"/>
      <c r="D329" s="227" t="s">
        <v>156</v>
      </c>
      <c r="E329" s="228" t="s">
        <v>78</v>
      </c>
      <c r="F329" s="229" t="s">
        <v>483</v>
      </c>
      <c r="G329" s="226"/>
      <c r="H329" s="228" t="s">
        <v>78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156</v>
      </c>
      <c r="AU329" s="235" t="s">
        <v>89</v>
      </c>
      <c r="AV329" s="13" t="s">
        <v>87</v>
      </c>
      <c r="AW329" s="13" t="s">
        <v>38</v>
      </c>
      <c r="AX329" s="13" t="s">
        <v>80</v>
      </c>
      <c r="AY329" s="235" t="s">
        <v>147</v>
      </c>
    </row>
    <row r="330" s="14" customFormat="1">
      <c r="A330" s="14"/>
      <c r="B330" s="236"/>
      <c r="C330" s="237"/>
      <c r="D330" s="227" t="s">
        <v>156</v>
      </c>
      <c r="E330" s="238" t="s">
        <v>78</v>
      </c>
      <c r="F330" s="239" t="s">
        <v>458</v>
      </c>
      <c r="G330" s="237"/>
      <c r="H330" s="240">
        <v>4.7000000000000002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156</v>
      </c>
      <c r="AU330" s="246" t="s">
        <v>89</v>
      </c>
      <c r="AV330" s="14" t="s">
        <v>89</v>
      </c>
      <c r="AW330" s="14" t="s">
        <v>38</v>
      </c>
      <c r="AX330" s="14" t="s">
        <v>80</v>
      </c>
      <c r="AY330" s="246" t="s">
        <v>147</v>
      </c>
    </row>
    <row r="331" s="15" customFormat="1">
      <c r="A331" s="15"/>
      <c r="B331" s="247"/>
      <c r="C331" s="248"/>
      <c r="D331" s="227" t="s">
        <v>156</v>
      </c>
      <c r="E331" s="249" t="s">
        <v>78</v>
      </c>
      <c r="F331" s="250" t="s">
        <v>159</v>
      </c>
      <c r="G331" s="248"/>
      <c r="H331" s="251">
        <v>4.7000000000000002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7" t="s">
        <v>156</v>
      </c>
      <c r="AU331" s="257" t="s">
        <v>89</v>
      </c>
      <c r="AV331" s="15" t="s">
        <v>154</v>
      </c>
      <c r="AW331" s="15" t="s">
        <v>38</v>
      </c>
      <c r="AX331" s="15" t="s">
        <v>87</v>
      </c>
      <c r="AY331" s="257" t="s">
        <v>147</v>
      </c>
    </row>
    <row r="332" s="2" customFormat="1" ht="37.8" customHeight="1">
      <c r="A332" s="38"/>
      <c r="B332" s="39"/>
      <c r="C332" s="212" t="s">
        <v>484</v>
      </c>
      <c r="D332" s="212" t="s">
        <v>149</v>
      </c>
      <c r="E332" s="213" t="s">
        <v>485</v>
      </c>
      <c r="F332" s="214" t="s">
        <v>486</v>
      </c>
      <c r="G332" s="215" t="s">
        <v>178</v>
      </c>
      <c r="H332" s="216">
        <v>1.6299999999999999</v>
      </c>
      <c r="I332" s="217"/>
      <c r="J332" s="218">
        <f>ROUND(I332*H332,2)</f>
        <v>0</v>
      </c>
      <c r="K332" s="214" t="s">
        <v>153</v>
      </c>
      <c r="L332" s="44"/>
      <c r="M332" s="219" t="s">
        <v>78</v>
      </c>
      <c r="N332" s="220" t="s">
        <v>50</v>
      </c>
      <c r="O332" s="84"/>
      <c r="P332" s="221">
        <f>O332*H332</f>
        <v>0</v>
      </c>
      <c r="Q332" s="221">
        <v>0</v>
      </c>
      <c r="R332" s="221">
        <f>Q332*H332</f>
        <v>0</v>
      </c>
      <c r="S332" s="221">
        <v>2.3999999999999999</v>
      </c>
      <c r="T332" s="222">
        <f>S332*H332</f>
        <v>3.9119999999999995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3" t="s">
        <v>154</v>
      </c>
      <c r="AT332" s="223" t="s">
        <v>149</v>
      </c>
      <c r="AU332" s="223" t="s">
        <v>89</v>
      </c>
      <c r="AY332" s="17" t="s">
        <v>147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7" t="s">
        <v>87</v>
      </c>
      <c r="BK332" s="224">
        <f>ROUND(I332*H332,2)</f>
        <v>0</v>
      </c>
      <c r="BL332" s="17" t="s">
        <v>154</v>
      </c>
      <c r="BM332" s="223" t="s">
        <v>487</v>
      </c>
    </row>
    <row r="333" s="13" customFormat="1">
      <c r="A333" s="13"/>
      <c r="B333" s="225"/>
      <c r="C333" s="226"/>
      <c r="D333" s="227" t="s">
        <v>156</v>
      </c>
      <c r="E333" s="228" t="s">
        <v>78</v>
      </c>
      <c r="F333" s="229" t="s">
        <v>488</v>
      </c>
      <c r="G333" s="226"/>
      <c r="H333" s="228" t="s">
        <v>78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156</v>
      </c>
      <c r="AU333" s="235" t="s">
        <v>89</v>
      </c>
      <c r="AV333" s="13" t="s">
        <v>87</v>
      </c>
      <c r="AW333" s="13" t="s">
        <v>38</v>
      </c>
      <c r="AX333" s="13" t="s">
        <v>80</v>
      </c>
      <c r="AY333" s="235" t="s">
        <v>147</v>
      </c>
    </row>
    <row r="334" s="14" customFormat="1">
      <c r="A334" s="14"/>
      <c r="B334" s="236"/>
      <c r="C334" s="237"/>
      <c r="D334" s="227" t="s">
        <v>156</v>
      </c>
      <c r="E334" s="238" t="s">
        <v>78</v>
      </c>
      <c r="F334" s="239" t="s">
        <v>338</v>
      </c>
      <c r="G334" s="237"/>
      <c r="H334" s="240">
        <v>0.63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156</v>
      </c>
      <c r="AU334" s="246" t="s">
        <v>89</v>
      </c>
      <c r="AV334" s="14" t="s">
        <v>89</v>
      </c>
      <c r="AW334" s="14" t="s">
        <v>38</v>
      </c>
      <c r="AX334" s="14" t="s">
        <v>80</v>
      </c>
      <c r="AY334" s="246" t="s">
        <v>147</v>
      </c>
    </row>
    <row r="335" s="13" customFormat="1">
      <c r="A335" s="13"/>
      <c r="B335" s="225"/>
      <c r="C335" s="226"/>
      <c r="D335" s="227" t="s">
        <v>156</v>
      </c>
      <c r="E335" s="228" t="s">
        <v>78</v>
      </c>
      <c r="F335" s="229" t="s">
        <v>266</v>
      </c>
      <c r="G335" s="226"/>
      <c r="H335" s="228" t="s">
        <v>78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156</v>
      </c>
      <c r="AU335" s="235" t="s">
        <v>89</v>
      </c>
      <c r="AV335" s="13" t="s">
        <v>87</v>
      </c>
      <c r="AW335" s="13" t="s">
        <v>38</v>
      </c>
      <c r="AX335" s="13" t="s">
        <v>80</v>
      </c>
      <c r="AY335" s="235" t="s">
        <v>147</v>
      </c>
    </row>
    <row r="336" s="14" customFormat="1">
      <c r="A336" s="14"/>
      <c r="B336" s="236"/>
      <c r="C336" s="237"/>
      <c r="D336" s="227" t="s">
        <v>156</v>
      </c>
      <c r="E336" s="238" t="s">
        <v>78</v>
      </c>
      <c r="F336" s="239" t="s">
        <v>339</v>
      </c>
      <c r="G336" s="237"/>
      <c r="H336" s="240">
        <v>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156</v>
      </c>
      <c r="AU336" s="246" t="s">
        <v>89</v>
      </c>
      <c r="AV336" s="14" t="s">
        <v>89</v>
      </c>
      <c r="AW336" s="14" t="s">
        <v>38</v>
      </c>
      <c r="AX336" s="14" t="s">
        <v>80</v>
      </c>
      <c r="AY336" s="246" t="s">
        <v>147</v>
      </c>
    </row>
    <row r="337" s="15" customFormat="1">
      <c r="A337" s="15"/>
      <c r="B337" s="247"/>
      <c r="C337" s="248"/>
      <c r="D337" s="227" t="s">
        <v>156</v>
      </c>
      <c r="E337" s="249" t="s">
        <v>78</v>
      </c>
      <c r="F337" s="250" t="s">
        <v>159</v>
      </c>
      <c r="G337" s="248"/>
      <c r="H337" s="251">
        <v>1.6299999999999999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7" t="s">
        <v>156</v>
      </c>
      <c r="AU337" s="257" t="s">
        <v>89</v>
      </c>
      <c r="AV337" s="15" t="s">
        <v>154</v>
      </c>
      <c r="AW337" s="15" t="s">
        <v>38</v>
      </c>
      <c r="AX337" s="15" t="s">
        <v>87</v>
      </c>
      <c r="AY337" s="257" t="s">
        <v>147</v>
      </c>
    </row>
    <row r="338" s="2" customFormat="1" ht="24.15" customHeight="1">
      <c r="A338" s="38"/>
      <c r="B338" s="39"/>
      <c r="C338" s="212" t="s">
        <v>489</v>
      </c>
      <c r="D338" s="212" t="s">
        <v>149</v>
      </c>
      <c r="E338" s="213" t="s">
        <v>490</v>
      </c>
      <c r="F338" s="214" t="s">
        <v>491</v>
      </c>
      <c r="G338" s="215" t="s">
        <v>168</v>
      </c>
      <c r="H338" s="216">
        <v>1</v>
      </c>
      <c r="I338" s="217"/>
      <c r="J338" s="218">
        <f>ROUND(I338*H338,2)</f>
        <v>0</v>
      </c>
      <c r="K338" s="214" t="s">
        <v>153</v>
      </c>
      <c r="L338" s="44"/>
      <c r="M338" s="219" t="s">
        <v>78</v>
      </c>
      <c r="N338" s="220" t="s">
        <v>50</v>
      </c>
      <c r="O338" s="84"/>
      <c r="P338" s="221">
        <f>O338*H338</f>
        <v>0</v>
      </c>
      <c r="Q338" s="221">
        <v>0</v>
      </c>
      <c r="R338" s="221">
        <f>Q338*H338</f>
        <v>0</v>
      </c>
      <c r="S338" s="221">
        <v>0.124</v>
      </c>
      <c r="T338" s="222">
        <f>S338*H338</f>
        <v>0.124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154</v>
      </c>
      <c r="AT338" s="223" t="s">
        <v>149</v>
      </c>
      <c r="AU338" s="223" t="s">
        <v>89</v>
      </c>
      <c r="AY338" s="17" t="s">
        <v>147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87</v>
      </c>
      <c r="BK338" s="224">
        <f>ROUND(I338*H338,2)</f>
        <v>0</v>
      </c>
      <c r="BL338" s="17" t="s">
        <v>154</v>
      </c>
      <c r="BM338" s="223" t="s">
        <v>492</v>
      </c>
    </row>
    <row r="339" s="13" customFormat="1">
      <c r="A339" s="13"/>
      <c r="B339" s="225"/>
      <c r="C339" s="226"/>
      <c r="D339" s="227" t="s">
        <v>156</v>
      </c>
      <c r="E339" s="228" t="s">
        <v>78</v>
      </c>
      <c r="F339" s="229" t="s">
        <v>493</v>
      </c>
      <c r="G339" s="226"/>
      <c r="H339" s="228" t="s">
        <v>78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156</v>
      </c>
      <c r="AU339" s="235" t="s">
        <v>89</v>
      </c>
      <c r="AV339" s="13" t="s">
        <v>87</v>
      </c>
      <c r="AW339" s="13" t="s">
        <v>38</v>
      </c>
      <c r="AX339" s="13" t="s">
        <v>80</v>
      </c>
      <c r="AY339" s="235" t="s">
        <v>147</v>
      </c>
    </row>
    <row r="340" s="14" customFormat="1">
      <c r="A340" s="14"/>
      <c r="B340" s="236"/>
      <c r="C340" s="237"/>
      <c r="D340" s="227" t="s">
        <v>156</v>
      </c>
      <c r="E340" s="238" t="s">
        <v>78</v>
      </c>
      <c r="F340" s="239" t="s">
        <v>339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156</v>
      </c>
      <c r="AU340" s="246" t="s">
        <v>89</v>
      </c>
      <c r="AV340" s="14" t="s">
        <v>89</v>
      </c>
      <c r="AW340" s="14" t="s">
        <v>38</v>
      </c>
      <c r="AX340" s="14" t="s">
        <v>80</v>
      </c>
      <c r="AY340" s="246" t="s">
        <v>147</v>
      </c>
    </row>
    <row r="341" s="15" customFormat="1">
      <c r="A341" s="15"/>
      <c r="B341" s="247"/>
      <c r="C341" s="248"/>
      <c r="D341" s="227" t="s">
        <v>156</v>
      </c>
      <c r="E341" s="249" t="s">
        <v>78</v>
      </c>
      <c r="F341" s="250" t="s">
        <v>159</v>
      </c>
      <c r="G341" s="248"/>
      <c r="H341" s="251">
        <v>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156</v>
      </c>
      <c r="AU341" s="257" t="s">
        <v>89</v>
      </c>
      <c r="AV341" s="15" t="s">
        <v>154</v>
      </c>
      <c r="AW341" s="15" t="s">
        <v>38</v>
      </c>
      <c r="AX341" s="15" t="s">
        <v>87</v>
      </c>
      <c r="AY341" s="257" t="s">
        <v>147</v>
      </c>
    </row>
    <row r="342" s="2" customFormat="1" ht="44.25" customHeight="1">
      <c r="A342" s="38"/>
      <c r="B342" s="39"/>
      <c r="C342" s="212" t="s">
        <v>494</v>
      </c>
      <c r="D342" s="212" t="s">
        <v>149</v>
      </c>
      <c r="E342" s="213" t="s">
        <v>495</v>
      </c>
      <c r="F342" s="214" t="s">
        <v>496</v>
      </c>
      <c r="G342" s="215" t="s">
        <v>168</v>
      </c>
      <c r="H342" s="216">
        <v>0.80000000000000004</v>
      </c>
      <c r="I342" s="217"/>
      <c r="J342" s="218">
        <f>ROUND(I342*H342,2)</f>
        <v>0</v>
      </c>
      <c r="K342" s="214" t="s">
        <v>153</v>
      </c>
      <c r="L342" s="44"/>
      <c r="M342" s="219" t="s">
        <v>78</v>
      </c>
      <c r="N342" s="220" t="s">
        <v>50</v>
      </c>
      <c r="O342" s="84"/>
      <c r="P342" s="221">
        <f>O342*H342</f>
        <v>0</v>
      </c>
      <c r="Q342" s="221">
        <v>0.00081999999999999998</v>
      </c>
      <c r="R342" s="221">
        <f>Q342*H342</f>
        <v>0.00065600000000000001</v>
      </c>
      <c r="S342" s="221">
        <v>0.010999999999999999</v>
      </c>
      <c r="T342" s="222">
        <f>S342*H342</f>
        <v>0.0088000000000000005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3" t="s">
        <v>154</v>
      </c>
      <c r="AT342" s="223" t="s">
        <v>149</v>
      </c>
      <c r="AU342" s="223" t="s">
        <v>89</v>
      </c>
      <c r="AY342" s="17" t="s">
        <v>147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7" t="s">
        <v>87</v>
      </c>
      <c r="BK342" s="224">
        <f>ROUND(I342*H342,2)</f>
        <v>0</v>
      </c>
      <c r="BL342" s="17" t="s">
        <v>154</v>
      </c>
      <c r="BM342" s="223" t="s">
        <v>497</v>
      </c>
    </row>
    <row r="343" s="2" customFormat="1" ht="44.25" customHeight="1">
      <c r="A343" s="38"/>
      <c r="B343" s="39"/>
      <c r="C343" s="212" t="s">
        <v>498</v>
      </c>
      <c r="D343" s="212" t="s">
        <v>149</v>
      </c>
      <c r="E343" s="213" t="s">
        <v>499</v>
      </c>
      <c r="F343" s="214" t="s">
        <v>500</v>
      </c>
      <c r="G343" s="215" t="s">
        <v>168</v>
      </c>
      <c r="H343" s="216">
        <v>0.80000000000000004</v>
      </c>
      <c r="I343" s="217"/>
      <c r="J343" s="218">
        <f>ROUND(I343*H343,2)</f>
        <v>0</v>
      </c>
      <c r="K343" s="214" t="s">
        <v>153</v>
      </c>
      <c r="L343" s="44"/>
      <c r="M343" s="219" t="s">
        <v>78</v>
      </c>
      <c r="N343" s="220" t="s">
        <v>50</v>
      </c>
      <c r="O343" s="84"/>
      <c r="P343" s="221">
        <f>O343*H343</f>
        <v>0</v>
      </c>
      <c r="Q343" s="221">
        <v>0.00084000000000000003</v>
      </c>
      <c r="R343" s="221">
        <f>Q343*H343</f>
        <v>0.00067200000000000007</v>
      </c>
      <c r="S343" s="221">
        <v>0.02</v>
      </c>
      <c r="T343" s="222">
        <f>S343*H343</f>
        <v>0.016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154</v>
      </c>
      <c r="AT343" s="223" t="s">
        <v>149</v>
      </c>
      <c r="AU343" s="223" t="s">
        <v>89</v>
      </c>
      <c r="AY343" s="17" t="s">
        <v>147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87</v>
      </c>
      <c r="BK343" s="224">
        <f>ROUND(I343*H343,2)</f>
        <v>0</v>
      </c>
      <c r="BL343" s="17" t="s">
        <v>154</v>
      </c>
      <c r="BM343" s="223" t="s">
        <v>501</v>
      </c>
    </row>
    <row r="344" s="2" customFormat="1" ht="44.25" customHeight="1">
      <c r="A344" s="38"/>
      <c r="B344" s="39"/>
      <c r="C344" s="212" t="s">
        <v>502</v>
      </c>
      <c r="D344" s="212" t="s">
        <v>149</v>
      </c>
      <c r="E344" s="213" t="s">
        <v>503</v>
      </c>
      <c r="F344" s="214" t="s">
        <v>504</v>
      </c>
      <c r="G344" s="215" t="s">
        <v>168</v>
      </c>
      <c r="H344" s="216">
        <v>0.80000000000000004</v>
      </c>
      <c r="I344" s="217"/>
      <c r="J344" s="218">
        <f>ROUND(I344*H344,2)</f>
        <v>0</v>
      </c>
      <c r="K344" s="214" t="s">
        <v>153</v>
      </c>
      <c r="L344" s="44"/>
      <c r="M344" s="219" t="s">
        <v>78</v>
      </c>
      <c r="N344" s="220" t="s">
        <v>50</v>
      </c>
      <c r="O344" s="84"/>
      <c r="P344" s="221">
        <f>O344*H344</f>
        <v>0</v>
      </c>
      <c r="Q344" s="221">
        <v>0.00108</v>
      </c>
      <c r="R344" s="221">
        <f>Q344*H344</f>
        <v>0.00086400000000000008</v>
      </c>
      <c r="S344" s="221">
        <v>0.052999999999999998</v>
      </c>
      <c r="T344" s="222">
        <f>S344*H344</f>
        <v>0.0424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3" t="s">
        <v>154</v>
      </c>
      <c r="AT344" s="223" t="s">
        <v>149</v>
      </c>
      <c r="AU344" s="223" t="s">
        <v>89</v>
      </c>
      <c r="AY344" s="17" t="s">
        <v>147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7" t="s">
        <v>87</v>
      </c>
      <c r="BK344" s="224">
        <f>ROUND(I344*H344,2)</f>
        <v>0</v>
      </c>
      <c r="BL344" s="17" t="s">
        <v>154</v>
      </c>
      <c r="BM344" s="223" t="s">
        <v>505</v>
      </c>
    </row>
    <row r="345" s="2" customFormat="1" ht="44.25" customHeight="1">
      <c r="A345" s="38"/>
      <c r="B345" s="39"/>
      <c r="C345" s="212" t="s">
        <v>506</v>
      </c>
      <c r="D345" s="212" t="s">
        <v>149</v>
      </c>
      <c r="E345" s="213" t="s">
        <v>507</v>
      </c>
      <c r="F345" s="214" t="s">
        <v>508</v>
      </c>
      <c r="G345" s="215" t="s">
        <v>168</v>
      </c>
      <c r="H345" s="216">
        <v>1.8</v>
      </c>
      <c r="I345" s="217"/>
      <c r="J345" s="218">
        <f>ROUND(I345*H345,2)</f>
        <v>0</v>
      </c>
      <c r="K345" s="214" t="s">
        <v>153</v>
      </c>
      <c r="L345" s="44"/>
      <c r="M345" s="219" t="s">
        <v>78</v>
      </c>
      <c r="N345" s="220" t="s">
        <v>50</v>
      </c>
      <c r="O345" s="84"/>
      <c r="P345" s="221">
        <f>O345*H345</f>
        <v>0</v>
      </c>
      <c r="Q345" s="221">
        <v>0.00282</v>
      </c>
      <c r="R345" s="221">
        <f>Q345*H345</f>
        <v>0.0050759999999999998</v>
      </c>
      <c r="S345" s="221">
        <v>0.10100000000000001</v>
      </c>
      <c r="T345" s="222">
        <f>S345*H345</f>
        <v>0.18180000000000002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154</v>
      </c>
      <c r="AT345" s="223" t="s">
        <v>149</v>
      </c>
      <c r="AU345" s="223" t="s">
        <v>89</v>
      </c>
      <c r="AY345" s="17" t="s">
        <v>147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87</v>
      </c>
      <c r="BK345" s="224">
        <f>ROUND(I345*H345,2)</f>
        <v>0</v>
      </c>
      <c r="BL345" s="17" t="s">
        <v>154</v>
      </c>
      <c r="BM345" s="223" t="s">
        <v>509</v>
      </c>
    </row>
    <row r="346" s="13" customFormat="1">
      <c r="A346" s="13"/>
      <c r="B346" s="225"/>
      <c r="C346" s="226"/>
      <c r="D346" s="227" t="s">
        <v>156</v>
      </c>
      <c r="E346" s="228" t="s">
        <v>78</v>
      </c>
      <c r="F346" s="229" t="s">
        <v>510</v>
      </c>
      <c r="G346" s="226"/>
      <c r="H346" s="228" t="s">
        <v>78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156</v>
      </c>
      <c r="AU346" s="235" t="s">
        <v>89</v>
      </c>
      <c r="AV346" s="13" t="s">
        <v>87</v>
      </c>
      <c r="AW346" s="13" t="s">
        <v>38</v>
      </c>
      <c r="AX346" s="13" t="s">
        <v>80</v>
      </c>
      <c r="AY346" s="235" t="s">
        <v>147</v>
      </c>
    </row>
    <row r="347" s="14" customFormat="1">
      <c r="A347" s="14"/>
      <c r="B347" s="236"/>
      <c r="C347" s="237"/>
      <c r="D347" s="227" t="s">
        <v>156</v>
      </c>
      <c r="E347" s="238" t="s">
        <v>78</v>
      </c>
      <c r="F347" s="239" t="s">
        <v>511</v>
      </c>
      <c r="G347" s="237"/>
      <c r="H347" s="240">
        <v>0.80000000000000004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156</v>
      </c>
      <c r="AU347" s="246" t="s">
        <v>89</v>
      </c>
      <c r="AV347" s="14" t="s">
        <v>89</v>
      </c>
      <c r="AW347" s="14" t="s">
        <v>38</v>
      </c>
      <c r="AX347" s="14" t="s">
        <v>80</v>
      </c>
      <c r="AY347" s="246" t="s">
        <v>147</v>
      </c>
    </row>
    <row r="348" s="13" customFormat="1">
      <c r="A348" s="13"/>
      <c r="B348" s="225"/>
      <c r="C348" s="226"/>
      <c r="D348" s="227" t="s">
        <v>156</v>
      </c>
      <c r="E348" s="228" t="s">
        <v>78</v>
      </c>
      <c r="F348" s="229" t="s">
        <v>266</v>
      </c>
      <c r="G348" s="226"/>
      <c r="H348" s="228" t="s">
        <v>78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156</v>
      </c>
      <c r="AU348" s="235" t="s">
        <v>89</v>
      </c>
      <c r="AV348" s="13" t="s">
        <v>87</v>
      </c>
      <c r="AW348" s="13" t="s">
        <v>38</v>
      </c>
      <c r="AX348" s="13" t="s">
        <v>80</v>
      </c>
      <c r="AY348" s="235" t="s">
        <v>147</v>
      </c>
    </row>
    <row r="349" s="14" customFormat="1">
      <c r="A349" s="14"/>
      <c r="B349" s="236"/>
      <c r="C349" s="237"/>
      <c r="D349" s="227" t="s">
        <v>156</v>
      </c>
      <c r="E349" s="238" t="s">
        <v>78</v>
      </c>
      <c r="F349" s="239" t="s">
        <v>339</v>
      </c>
      <c r="G349" s="237"/>
      <c r="H349" s="240">
        <v>1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156</v>
      </c>
      <c r="AU349" s="246" t="s">
        <v>89</v>
      </c>
      <c r="AV349" s="14" t="s">
        <v>89</v>
      </c>
      <c r="AW349" s="14" t="s">
        <v>38</v>
      </c>
      <c r="AX349" s="14" t="s">
        <v>80</v>
      </c>
      <c r="AY349" s="246" t="s">
        <v>147</v>
      </c>
    </row>
    <row r="350" s="15" customFormat="1">
      <c r="A350" s="15"/>
      <c r="B350" s="247"/>
      <c r="C350" s="248"/>
      <c r="D350" s="227" t="s">
        <v>156</v>
      </c>
      <c r="E350" s="249" t="s">
        <v>78</v>
      </c>
      <c r="F350" s="250" t="s">
        <v>159</v>
      </c>
      <c r="G350" s="248"/>
      <c r="H350" s="251">
        <v>1.8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7" t="s">
        <v>156</v>
      </c>
      <c r="AU350" s="257" t="s">
        <v>89</v>
      </c>
      <c r="AV350" s="15" t="s">
        <v>154</v>
      </c>
      <c r="AW350" s="15" t="s">
        <v>38</v>
      </c>
      <c r="AX350" s="15" t="s">
        <v>87</v>
      </c>
      <c r="AY350" s="257" t="s">
        <v>147</v>
      </c>
    </row>
    <row r="351" s="2" customFormat="1" ht="37.8" customHeight="1">
      <c r="A351" s="38"/>
      <c r="B351" s="39"/>
      <c r="C351" s="212" t="s">
        <v>512</v>
      </c>
      <c r="D351" s="212" t="s">
        <v>149</v>
      </c>
      <c r="E351" s="213" t="s">
        <v>513</v>
      </c>
      <c r="F351" s="214" t="s">
        <v>514</v>
      </c>
      <c r="G351" s="215" t="s">
        <v>152</v>
      </c>
      <c r="H351" s="216">
        <v>23.469999999999999</v>
      </c>
      <c r="I351" s="217"/>
      <c r="J351" s="218">
        <f>ROUND(I351*H351,2)</f>
        <v>0</v>
      </c>
      <c r="K351" s="214" t="s">
        <v>153</v>
      </c>
      <c r="L351" s="44"/>
      <c r="M351" s="219" t="s">
        <v>78</v>
      </c>
      <c r="N351" s="220" t="s">
        <v>50</v>
      </c>
      <c r="O351" s="84"/>
      <c r="P351" s="221">
        <f>O351*H351</f>
        <v>0</v>
      </c>
      <c r="Q351" s="221">
        <v>0</v>
      </c>
      <c r="R351" s="221">
        <f>Q351*H351</f>
        <v>0</v>
      </c>
      <c r="S351" s="221">
        <v>0.021000000000000001</v>
      </c>
      <c r="T351" s="222">
        <f>S351*H351</f>
        <v>0.49287000000000003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3" t="s">
        <v>154</v>
      </c>
      <c r="AT351" s="223" t="s">
        <v>149</v>
      </c>
      <c r="AU351" s="223" t="s">
        <v>89</v>
      </c>
      <c r="AY351" s="17" t="s">
        <v>147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7" t="s">
        <v>87</v>
      </c>
      <c r="BK351" s="224">
        <f>ROUND(I351*H351,2)</f>
        <v>0</v>
      </c>
      <c r="BL351" s="17" t="s">
        <v>154</v>
      </c>
      <c r="BM351" s="223" t="s">
        <v>515</v>
      </c>
    </row>
    <row r="352" s="13" customFormat="1">
      <c r="A352" s="13"/>
      <c r="B352" s="225"/>
      <c r="C352" s="226"/>
      <c r="D352" s="227" t="s">
        <v>156</v>
      </c>
      <c r="E352" s="228" t="s">
        <v>78</v>
      </c>
      <c r="F352" s="229" t="s">
        <v>516</v>
      </c>
      <c r="G352" s="226"/>
      <c r="H352" s="228" t="s">
        <v>78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156</v>
      </c>
      <c r="AU352" s="235" t="s">
        <v>89</v>
      </c>
      <c r="AV352" s="13" t="s">
        <v>87</v>
      </c>
      <c r="AW352" s="13" t="s">
        <v>38</v>
      </c>
      <c r="AX352" s="13" t="s">
        <v>80</v>
      </c>
      <c r="AY352" s="235" t="s">
        <v>147</v>
      </c>
    </row>
    <row r="353" s="14" customFormat="1">
      <c r="A353" s="14"/>
      <c r="B353" s="236"/>
      <c r="C353" s="237"/>
      <c r="D353" s="227" t="s">
        <v>156</v>
      </c>
      <c r="E353" s="238" t="s">
        <v>78</v>
      </c>
      <c r="F353" s="239" t="s">
        <v>517</v>
      </c>
      <c r="G353" s="237"/>
      <c r="H353" s="240">
        <v>23.469999999999999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156</v>
      </c>
      <c r="AU353" s="246" t="s">
        <v>89</v>
      </c>
      <c r="AV353" s="14" t="s">
        <v>89</v>
      </c>
      <c r="AW353" s="14" t="s">
        <v>38</v>
      </c>
      <c r="AX353" s="14" t="s">
        <v>80</v>
      </c>
      <c r="AY353" s="246" t="s">
        <v>147</v>
      </c>
    </row>
    <row r="354" s="15" customFormat="1">
      <c r="A354" s="15"/>
      <c r="B354" s="247"/>
      <c r="C354" s="248"/>
      <c r="D354" s="227" t="s">
        <v>156</v>
      </c>
      <c r="E354" s="249" t="s">
        <v>78</v>
      </c>
      <c r="F354" s="250" t="s">
        <v>159</v>
      </c>
      <c r="G354" s="248"/>
      <c r="H354" s="251">
        <v>23.469999999999999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7" t="s">
        <v>156</v>
      </c>
      <c r="AU354" s="257" t="s">
        <v>89</v>
      </c>
      <c r="AV354" s="15" t="s">
        <v>154</v>
      </c>
      <c r="AW354" s="15" t="s">
        <v>38</v>
      </c>
      <c r="AX354" s="15" t="s">
        <v>87</v>
      </c>
      <c r="AY354" s="257" t="s">
        <v>147</v>
      </c>
    </row>
    <row r="355" s="2" customFormat="1" ht="44.25" customHeight="1">
      <c r="A355" s="38"/>
      <c r="B355" s="39"/>
      <c r="C355" s="212" t="s">
        <v>518</v>
      </c>
      <c r="D355" s="212" t="s">
        <v>149</v>
      </c>
      <c r="E355" s="213" t="s">
        <v>519</v>
      </c>
      <c r="F355" s="214" t="s">
        <v>520</v>
      </c>
      <c r="G355" s="215" t="s">
        <v>521</v>
      </c>
      <c r="H355" s="216">
        <v>14</v>
      </c>
      <c r="I355" s="217"/>
      <c r="J355" s="218">
        <f>ROUND(I355*H355,2)</f>
        <v>0</v>
      </c>
      <c r="K355" s="214" t="s">
        <v>153</v>
      </c>
      <c r="L355" s="44"/>
      <c r="M355" s="219" t="s">
        <v>78</v>
      </c>
      <c r="N355" s="220" t="s">
        <v>50</v>
      </c>
      <c r="O355" s="84"/>
      <c r="P355" s="221">
        <f>O355*H355</f>
        <v>0</v>
      </c>
      <c r="Q355" s="221">
        <v>0.0015200000000000001</v>
      </c>
      <c r="R355" s="221">
        <f>Q355*H355</f>
        <v>0.02128</v>
      </c>
      <c r="S355" s="221">
        <v>0</v>
      </c>
      <c r="T355" s="222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3" t="s">
        <v>154</v>
      </c>
      <c r="AT355" s="223" t="s">
        <v>149</v>
      </c>
      <c r="AU355" s="223" t="s">
        <v>89</v>
      </c>
      <c r="AY355" s="17" t="s">
        <v>147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7" t="s">
        <v>87</v>
      </c>
      <c r="BK355" s="224">
        <f>ROUND(I355*H355,2)</f>
        <v>0</v>
      </c>
      <c r="BL355" s="17" t="s">
        <v>154</v>
      </c>
      <c r="BM355" s="223" t="s">
        <v>522</v>
      </c>
    </row>
    <row r="356" s="13" customFormat="1">
      <c r="A356" s="13"/>
      <c r="B356" s="225"/>
      <c r="C356" s="226"/>
      <c r="D356" s="227" t="s">
        <v>156</v>
      </c>
      <c r="E356" s="228" t="s">
        <v>78</v>
      </c>
      <c r="F356" s="229" t="s">
        <v>523</v>
      </c>
      <c r="G356" s="226"/>
      <c r="H356" s="228" t="s">
        <v>78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156</v>
      </c>
      <c r="AU356" s="235" t="s">
        <v>89</v>
      </c>
      <c r="AV356" s="13" t="s">
        <v>87</v>
      </c>
      <c r="AW356" s="13" t="s">
        <v>38</v>
      </c>
      <c r="AX356" s="13" t="s">
        <v>80</v>
      </c>
      <c r="AY356" s="235" t="s">
        <v>147</v>
      </c>
    </row>
    <row r="357" s="14" customFormat="1">
      <c r="A357" s="14"/>
      <c r="B357" s="236"/>
      <c r="C357" s="237"/>
      <c r="D357" s="227" t="s">
        <v>156</v>
      </c>
      <c r="E357" s="238" t="s">
        <v>78</v>
      </c>
      <c r="F357" s="239" t="s">
        <v>524</v>
      </c>
      <c r="G357" s="237"/>
      <c r="H357" s="240">
        <v>4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156</v>
      </c>
      <c r="AU357" s="246" t="s">
        <v>89</v>
      </c>
      <c r="AV357" s="14" t="s">
        <v>89</v>
      </c>
      <c r="AW357" s="14" t="s">
        <v>38</v>
      </c>
      <c r="AX357" s="14" t="s">
        <v>80</v>
      </c>
      <c r="AY357" s="246" t="s">
        <v>147</v>
      </c>
    </row>
    <row r="358" s="14" customFormat="1">
      <c r="A358" s="14"/>
      <c r="B358" s="236"/>
      <c r="C358" s="237"/>
      <c r="D358" s="227" t="s">
        <v>156</v>
      </c>
      <c r="E358" s="238" t="s">
        <v>78</v>
      </c>
      <c r="F358" s="239" t="s">
        <v>525</v>
      </c>
      <c r="G358" s="237"/>
      <c r="H358" s="240">
        <v>10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156</v>
      </c>
      <c r="AU358" s="246" t="s">
        <v>89</v>
      </c>
      <c r="AV358" s="14" t="s">
        <v>89</v>
      </c>
      <c r="AW358" s="14" t="s">
        <v>38</v>
      </c>
      <c r="AX358" s="14" t="s">
        <v>80</v>
      </c>
      <c r="AY358" s="246" t="s">
        <v>147</v>
      </c>
    </row>
    <row r="359" s="15" customFormat="1">
      <c r="A359" s="15"/>
      <c r="B359" s="247"/>
      <c r="C359" s="248"/>
      <c r="D359" s="227" t="s">
        <v>156</v>
      </c>
      <c r="E359" s="249" t="s">
        <v>78</v>
      </c>
      <c r="F359" s="250" t="s">
        <v>159</v>
      </c>
      <c r="G359" s="248"/>
      <c r="H359" s="251">
        <v>14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7" t="s">
        <v>156</v>
      </c>
      <c r="AU359" s="257" t="s">
        <v>89</v>
      </c>
      <c r="AV359" s="15" t="s">
        <v>154</v>
      </c>
      <c r="AW359" s="15" t="s">
        <v>38</v>
      </c>
      <c r="AX359" s="15" t="s">
        <v>87</v>
      </c>
      <c r="AY359" s="257" t="s">
        <v>147</v>
      </c>
    </row>
    <row r="360" s="2" customFormat="1" ht="78" customHeight="1">
      <c r="A360" s="38"/>
      <c r="B360" s="39"/>
      <c r="C360" s="212" t="s">
        <v>526</v>
      </c>
      <c r="D360" s="212" t="s">
        <v>149</v>
      </c>
      <c r="E360" s="213" t="s">
        <v>527</v>
      </c>
      <c r="F360" s="214" t="s">
        <v>528</v>
      </c>
      <c r="G360" s="215" t="s">
        <v>529</v>
      </c>
      <c r="H360" s="216">
        <v>1</v>
      </c>
      <c r="I360" s="217"/>
      <c r="J360" s="218">
        <f>ROUND(I360*H360,2)</f>
        <v>0</v>
      </c>
      <c r="K360" s="214" t="s">
        <v>78</v>
      </c>
      <c r="L360" s="44"/>
      <c r="M360" s="219" t="s">
        <v>78</v>
      </c>
      <c r="N360" s="220" t="s">
        <v>50</v>
      </c>
      <c r="O360" s="84"/>
      <c r="P360" s="221">
        <f>O360*H360</f>
        <v>0</v>
      </c>
      <c r="Q360" s="221">
        <v>0.14999999999999999</v>
      </c>
      <c r="R360" s="221">
        <f>Q360*H360</f>
        <v>0.14999999999999999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154</v>
      </c>
      <c r="AT360" s="223" t="s">
        <v>149</v>
      </c>
      <c r="AU360" s="223" t="s">
        <v>89</v>
      </c>
      <c r="AY360" s="17" t="s">
        <v>147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87</v>
      </c>
      <c r="BK360" s="224">
        <f>ROUND(I360*H360,2)</f>
        <v>0</v>
      </c>
      <c r="BL360" s="17" t="s">
        <v>154</v>
      </c>
      <c r="BM360" s="223" t="s">
        <v>530</v>
      </c>
    </row>
    <row r="361" s="2" customFormat="1" ht="24.15" customHeight="1">
      <c r="A361" s="38"/>
      <c r="B361" s="39"/>
      <c r="C361" s="212" t="s">
        <v>531</v>
      </c>
      <c r="D361" s="212" t="s">
        <v>149</v>
      </c>
      <c r="E361" s="213" t="s">
        <v>532</v>
      </c>
      <c r="F361" s="214" t="s">
        <v>533</v>
      </c>
      <c r="G361" s="215" t="s">
        <v>529</v>
      </c>
      <c r="H361" s="216">
        <v>1</v>
      </c>
      <c r="I361" s="217"/>
      <c r="J361" s="218">
        <f>ROUND(I361*H361,2)</f>
        <v>0</v>
      </c>
      <c r="K361" s="214" t="s">
        <v>78</v>
      </c>
      <c r="L361" s="44"/>
      <c r="M361" s="219" t="s">
        <v>78</v>
      </c>
      <c r="N361" s="220" t="s">
        <v>50</v>
      </c>
      <c r="O361" s="84"/>
      <c r="P361" s="221">
        <f>O361*H361</f>
        <v>0</v>
      </c>
      <c r="Q361" s="221">
        <v>0.14999999999999999</v>
      </c>
      <c r="R361" s="221">
        <f>Q361*H361</f>
        <v>0.14999999999999999</v>
      </c>
      <c r="S361" s="221">
        <v>0</v>
      </c>
      <c r="T361" s="22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3" t="s">
        <v>154</v>
      </c>
      <c r="AT361" s="223" t="s">
        <v>149</v>
      </c>
      <c r="AU361" s="223" t="s">
        <v>89</v>
      </c>
      <c r="AY361" s="17" t="s">
        <v>147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7" t="s">
        <v>87</v>
      </c>
      <c r="BK361" s="224">
        <f>ROUND(I361*H361,2)</f>
        <v>0</v>
      </c>
      <c r="BL361" s="17" t="s">
        <v>154</v>
      </c>
      <c r="BM361" s="223" t="s">
        <v>534</v>
      </c>
    </row>
    <row r="362" s="12" customFormat="1" ht="22.8" customHeight="1">
      <c r="A362" s="12"/>
      <c r="B362" s="196"/>
      <c r="C362" s="197"/>
      <c r="D362" s="198" t="s">
        <v>79</v>
      </c>
      <c r="E362" s="210" t="s">
        <v>535</v>
      </c>
      <c r="F362" s="210" t="s">
        <v>536</v>
      </c>
      <c r="G362" s="197"/>
      <c r="H362" s="197"/>
      <c r="I362" s="200"/>
      <c r="J362" s="211">
        <f>BK362</f>
        <v>0</v>
      </c>
      <c r="K362" s="197"/>
      <c r="L362" s="202"/>
      <c r="M362" s="203"/>
      <c r="N362" s="204"/>
      <c r="O362" s="204"/>
      <c r="P362" s="205">
        <f>SUM(P363:P367)</f>
        <v>0</v>
      </c>
      <c r="Q362" s="204"/>
      <c r="R362" s="205">
        <f>SUM(R363:R367)</f>
        <v>0</v>
      </c>
      <c r="S362" s="204"/>
      <c r="T362" s="206">
        <f>SUM(T363:T367)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7" t="s">
        <v>87</v>
      </c>
      <c r="AT362" s="208" t="s">
        <v>79</v>
      </c>
      <c r="AU362" s="208" t="s">
        <v>87</v>
      </c>
      <c r="AY362" s="207" t="s">
        <v>147</v>
      </c>
      <c r="BK362" s="209">
        <f>SUM(BK363:BK367)</f>
        <v>0</v>
      </c>
    </row>
    <row r="363" s="2" customFormat="1" ht="37.8" customHeight="1">
      <c r="A363" s="38"/>
      <c r="B363" s="39"/>
      <c r="C363" s="212" t="s">
        <v>537</v>
      </c>
      <c r="D363" s="212" t="s">
        <v>149</v>
      </c>
      <c r="E363" s="213" t="s">
        <v>538</v>
      </c>
      <c r="F363" s="214" t="s">
        <v>539</v>
      </c>
      <c r="G363" s="215" t="s">
        <v>254</v>
      </c>
      <c r="H363" s="216">
        <v>11.060000000000001</v>
      </c>
      <c r="I363" s="217"/>
      <c r="J363" s="218">
        <f>ROUND(I363*H363,2)</f>
        <v>0</v>
      </c>
      <c r="K363" s="214" t="s">
        <v>153</v>
      </c>
      <c r="L363" s="44"/>
      <c r="M363" s="219" t="s">
        <v>78</v>
      </c>
      <c r="N363" s="220" t="s">
        <v>50</v>
      </c>
      <c r="O363" s="84"/>
      <c r="P363" s="221">
        <f>O363*H363</f>
        <v>0</v>
      </c>
      <c r="Q363" s="221">
        <v>0</v>
      </c>
      <c r="R363" s="221">
        <f>Q363*H363</f>
        <v>0</v>
      </c>
      <c r="S363" s="221">
        <v>0</v>
      </c>
      <c r="T363" s="22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3" t="s">
        <v>154</v>
      </c>
      <c r="AT363" s="223" t="s">
        <v>149</v>
      </c>
      <c r="AU363" s="223" t="s">
        <v>89</v>
      </c>
      <c r="AY363" s="17" t="s">
        <v>147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7" t="s">
        <v>87</v>
      </c>
      <c r="BK363" s="224">
        <f>ROUND(I363*H363,2)</f>
        <v>0</v>
      </c>
      <c r="BL363" s="17" t="s">
        <v>154</v>
      </c>
      <c r="BM363" s="223" t="s">
        <v>540</v>
      </c>
    </row>
    <row r="364" s="2" customFormat="1" ht="37.8" customHeight="1">
      <c r="A364" s="38"/>
      <c r="B364" s="39"/>
      <c r="C364" s="212" t="s">
        <v>541</v>
      </c>
      <c r="D364" s="212" t="s">
        <v>149</v>
      </c>
      <c r="E364" s="213" t="s">
        <v>542</v>
      </c>
      <c r="F364" s="214" t="s">
        <v>543</v>
      </c>
      <c r="G364" s="215" t="s">
        <v>254</v>
      </c>
      <c r="H364" s="216">
        <v>11.060000000000001</v>
      </c>
      <c r="I364" s="217"/>
      <c r="J364" s="218">
        <f>ROUND(I364*H364,2)</f>
        <v>0</v>
      </c>
      <c r="K364" s="214" t="s">
        <v>153</v>
      </c>
      <c r="L364" s="44"/>
      <c r="M364" s="219" t="s">
        <v>78</v>
      </c>
      <c r="N364" s="220" t="s">
        <v>50</v>
      </c>
      <c r="O364" s="84"/>
      <c r="P364" s="221">
        <f>O364*H364</f>
        <v>0</v>
      </c>
      <c r="Q364" s="221">
        <v>0</v>
      </c>
      <c r="R364" s="221">
        <f>Q364*H364</f>
        <v>0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154</v>
      </c>
      <c r="AT364" s="223" t="s">
        <v>149</v>
      </c>
      <c r="AU364" s="223" t="s">
        <v>89</v>
      </c>
      <c r="AY364" s="17" t="s">
        <v>147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87</v>
      </c>
      <c r="BK364" s="224">
        <f>ROUND(I364*H364,2)</f>
        <v>0</v>
      </c>
      <c r="BL364" s="17" t="s">
        <v>154</v>
      </c>
      <c r="BM364" s="223" t="s">
        <v>544</v>
      </c>
    </row>
    <row r="365" s="2" customFormat="1" ht="49.05" customHeight="1">
      <c r="A365" s="38"/>
      <c r="B365" s="39"/>
      <c r="C365" s="212" t="s">
        <v>545</v>
      </c>
      <c r="D365" s="212" t="s">
        <v>149</v>
      </c>
      <c r="E365" s="213" t="s">
        <v>546</v>
      </c>
      <c r="F365" s="214" t="s">
        <v>547</v>
      </c>
      <c r="G365" s="215" t="s">
        <v>254</v>
      </c>
      <c r="H365" s="216">
        <v>221.19999999999999</v>
      </c>
      <c r="I365" s="217"/>
      <c r="J365" s="218">
        <f>ROUND(I365*H365,2)</f>
        <v>0</v>
      </c>
      <c r="K365" s="214" t="s">
        <v>153</v>
      </c>
      <c r="L365" s="44"/>
      <c r="M365" s="219" t="s">
        <v>78</v>
      </c>
      <c r="N365" s="220" t="s">
        <v>50</v>
      </c>
      <c r="O365" s="84"/>
      <c r="P365" s="221">
        <f>O365*H365</f>
        <v>0</v>
      </c>
      <c r="Q365" s="221">
        <v>0</v>
      </c>
      <c r="R365" s="221">
        <f>Q365*H365</f>
        <v>0</v>
      </c>
      <c r="S365" s="221">
        <v>0</v>
      </c>
      <c r="T365" s="22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3" t="s">
        <v>154</v>
      </c>
      <c r="AT365" s="223" t="s">
        <v>149</v>
      </c>
      <c r="AU365" s="223" t="s">
        <v>89</v>
      </c>
      <c r="AY365" s="17" t="s">
        <v>147</v>
      </c>
      <c r="BE365" s="224">
        <f>IF(N365="základní",J365,0)</f>
        <v>0</v>
      </c>
      <c r="BF365" s="224">
        <f>IF(N365="snížená",J365,0)</f>
        <v>0</v>
      </c>
      <c r="BG365" s="224">
        <f>IF(N365="zákl. přenesená",J365,0)</f>
        <v>0</v>
      </c>
      <c r="BH365" s="224">
        <f>IF(N365="sníž. přenesená",J365,0)</f>
        <v>0</v>
      </c>
      <c r="BI365" s="224">
        <f>IF(N365="nulová",J365,0)</f>
        <v>0</v>
      </c>
      <c r="BJ365" s="17" t="s">
        <v>87</v>
      </c>
      <c r="BK365" s="224">
        <f>ROUND(I365*H365,2)</f>
        <v>0</v>
      </c>
      <c r="BL365" s="17" t="s">
        <v>154</v>
      </c>
      <c r="BM365" s="223" t="s">
        <v>548</v>
      </c>
    </row>
    <row r="366" s="14" customFormat="1">
      <c r="A366" s="14"/>
      <c r="B366" s="236"/>
      <c r="C366" s="237"/>
      <c r="D366" s="227" t="s">
        <v>156</v>
      </c>
      <c r="E366" s="237"/>
      <c r="F366" s="239" t="s">
        <v>549</v>
      </c>
      <c r="G366" s="237"/>
      <c r="H366" s="240">
        <v>221.19999999999999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156</v>
      </c>
      <c r="AU366" s="246" t="s">
        <v>89</v>
      </c>
      <c r="AV366" s="14" t="s">
        <v>89</v>
      </c>
      <c r="AW366" s="14" t="s">
        <v>4</v>
      </c>
      <c r="AX366" s="14" t="s">
        <v>87</v>
      </c>
      <c r="AY366" s="246" t="s">
        <v>147</v>
      </c>
    </row>
    <row r="367" s="2" customFormat="1" ht="44.25" customHeight="1">
      <c r="A367" s="38"/>
      <c r="B367" s="39"/>
      <c r="C367" s="212" t="s">
        <v>550</v>
      </c>
      <c r="D367" s="212" t="s">
        <v>149</v>
      </c>
      <c r="E367" s="213" t="s">
        <v>551</v>
      </c>
      <c r="F367" s="214" t="s">
        <v>552</v>
      </c>
      <c r="G367" s="215" t="s">
        <v>254</v>
      </c>
      <c r="H367" s="216">
        <v>11.060000000000001</v>
      </c>
      <c r="I367" s="217"/>
      <c r="J367" s="218">
        <f>ROUND(I367*H367,2)</f>
        <v>0</v>
      </c>
      <c r="K367" s="214" t="s">
        <v>153</v>
      </c>
      <c r="L367" s="44"/>
      <c r="M367" s="219" t="s">
        <v>78</v>
      </c>
      <c r="N367" s="220" t="s">
        <v>50</v>
      </c>
      <c r="O367" s="84"/>
      <c r="P367" s="221">
        <f>O367*H367</f>
        <v>0</v>
      </c>
      <c r="Q367" s="221">
        <v>0</v>
      </c>
      <c r="R367" s="221">
        <f>Q367*H367</f>
        <v>0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154</v>
      </c>
      <c r="AT367" s="223" t="s">
        <v>149</v>
      </c>
      <c r="AU367" s="223" t="s">
        <v>89</v>
      </c>
      <c r="AY367" s="17" t="s">
        <v>147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87</v>
      </c>
      <c r="BK367" s="224">
        <f>ROUND(I367*H367,2)</f>
        <v>0</v>
      </c>
      <c r="BL367" s="17" t="s">
        <v>154</v>
      </c>
      <c r="BM367" s="223" t="s">
        <v>553</v>
      </c>
    </row>
    <row r="368" s="12" customFormat="1" ht="22.8" customHeight="1">
      <c r="A368" s="12"/>
      <c r="B368" s="196"/>
      <c r="C368" s="197"/>
      <c r="D368" s="198" t="s">
        <v>79</v>
      </c>
      <c r="E368" s="210" t="s">
        <v>554</v>
      </c>
      <c r="F368" s="210" t="s">
        <v>555</v>
      </c>
      <c r="G368" s="197"/>
      <c r="H368" s="197"/>
      <c r="I368" s="200"/>
      <c r="J368" s="211">
        <f>BK368</f>
        <v>0</v>
      </c>
      <c r="K368" s="197"/>
      <c r="L368" s="202"/>
      <c r="M368" s="203"/>
      <c r="N368" s="204"/>
      <c r="O368" s="204"/>
      <c r="P368" s="205">
        <f>P369</f>
        <v>0</v>
      </c>
      <c r="Q368" s="204"/>
      <c r="R368" s="205">
        <f>R369</f>
        <v>0</v>
      </c>
      <c r="S368" s="204"/>
      <c r="T368" s="206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7" t="s">
        <v>87</v>
      </c>
      <c r="AT368" s="208" t="s">
        <v>79</v>
      </c>
      <c r="AU368" s="208" t="s">
        <v>87</v>
      </c>
      <c r="AY368" s="207" t="s">
        <v>147</v>
      </c>
      <c r="BK368" s="209">
        <f>BK369</f>
        <v>0</v>
      </c>
    </row>
    <row r="369" s="2" customFormat="1" ht="37.8" customHeight="1">
      <c r="A369" s="38"/>
      <c r="B369" s="39"/>
      <c r="C369" s="212" t="s">
        <v>556</v>
      </c>
      <c r="D369" s="212" t="s">
        <v>149</v>
      </c>
      <c r="E369" s="213" t="s">
        <v>557</v>
      </c>
      <c r="F369" s="214" t="s">
        <v>558</v>
      </c>
      <c r="G369" s="215" t="s">
        <v>254</v>
      </c>
      <c r="H369" s="216">
        <v>129.118</v>
      </c>
      <c r="I369" s="217"/>
      <c r="J369" s="218">
        <f>ROUND(I369*H369,2)</f>
        <v>0</v>
      </c>
      <c r="K369" s="214" t="s">
        <v>153</v>
      </c>
      <c r="L369" s="44"/>
      <c r="M369" s="219" t="s">
        <v>78</v>
      </c>
      <c r="N369" s="220" t="s">
        <v>50</v>
      </c>
      <c r="O369" s="84"/>
      <c r="P369" s="221">
        <f>O369*H369</f>
        <v>0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154</v>
      </c>
      <c r="AT369" s="223" t="s">
        <v>149</v>
      </c>
      <c r="AU369" s="223" t="s">
        <v>89</v>
      </c>
      <c r="AY369" s="17" t="s">
        <v>147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87</v>
      </c>
      <c r="BK369" s="224">
        <f>ROUND(I369*H369,2)</f>
        <v>0</v>
      </c>
      <c r="BL369" s="17" t="s">
        <v>154</v>
      </c>
      <c r="BM369" s="223" t="s">
        <v>559</v>
      </c>
    </row>
    <row r="370" s="12" customFormat="1" ht="25.92" customHeight="1">
      <c r="A370" s="12"/>
      <c r="B370" s="196"/>
      <c r="C370" s="197"/>
      <c r="D370" s="198" t="s">
        <v>79</v>
      </c>
      <c r="E370" s="199" t="s">
        <v>560</v>
      </c>
      <c r="F370" s="199" t="s">
        <v>561</v>
      </c>
      <c r="G370" s="197"/>
      <c r="H370" s="197"/>
      <c r="I370" s="200"/>
      <c r="J370" s="201">
        <f>BK370</f>
        <v>0</v>
      </c>
      <c r="K370" s="197"/>
      <c r="L370" s="202"/>
      <c r="M370" s="203"/>
      <c r="N370" s="204"/>
      <c r="O370" s="204"/>
      <c r="P370" s="205">
        <f>P371+P385</f>
        <v>0</v>
      </c>
      <c r="Q370" s="204"/>
      <c r="R370" s="205">
        <f>R371+R385</f>
        <v>0.41185958</v>
      </c>
      <c r="S370" s="204"/>
      <c r="T370" s="206">
        <f>T371+T385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7" t="s">
        <v>89</v>
      </c>
      <c r="AT370" s="208" t="s">
        <v>79</v>
      </c>
      <c r="AU370" s="208" t="s">
        <v>80</v>
      </c>
      <c r="AY370" s="207" t="s">
        <v>147</v>
      </c>
      <c r="BK370" s="209">
        <f>BK371+BK385</f>
        <v>0</v>
      </c>
    </row>
    <row r="371" s="12" customFormat="1" ht="22.8" customHeight="1">
      <c r="A371" s="12"/>
      <c r="B371" s="196"/>
      <c r="C371" s="197"/>
      <c r="D371" s="198" t="s">
        <v>79</v>
      </c>
      <c r="E371" s="210" t="s">
        <v>562</v>
      </c>
      <c r="F371" s="210" t="s">
        <v>563</v>
      </c>
      <c r="G371" s="197"/>
      <c r="H371" s="197"/>
      <c r="I371" s="200"/>
      <c r="J371" s="211">
        <f>BK371</f>
        <v>0</v>
      </c>
      <c r="K371" s="197"/>
      <c r="L371" s="202"/>
      <c r="M371" s="203"/>
      <c r="N371" s="204"/>
      <c r="O371" s="204"/>
      <c r="P371" s="205">
        <f>SUM(P372:P384)</f>
        <v>0</v>
      </c>
      <c r="Q371" s="204"/>
      <c r="R371" s="205">
        <f>SUM(R372:R384)</f>
        <v>0.14522640000000001</v>
      </c>
      <c r="S371" s="204"/>
      <c r="T371" s="206">
        <f>SUM(T372:T384)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7" t="s">
        <v>89</v>
      </c>
      <c r="AT371" s="208" t="s">
        <v>79</v>
      </c>
      <c r="AU371" s="208" t="s">
        <v>87</v>
      </c>
      <c r="AY371" s="207" t="s">
        <v>147</v>
      </c>
      <c r="BK371" s="209">
        <f>SUM(BK372:BK384)</f>
        <v>0</v>
      </c>
    </row>
    <row r="372" s="2" customFormat="1" ht="33" customHeight="1">
      <c r="A372" s="38"/>
      <c r="B372" s="39"/>
      <c r="C372" s="212" t="s">
        <v>564</v>
      </c>
      <c r="D372" s="212" t="s">
        <v>149</v>
      </c>
      <c r="E372" s="213" t="s">
        <v>565</v>
      </c>
      <c r="F372" s="214" t="s">
        <v>566</v>
      </c>
      <c r="G372" s="215" t="s">
        <v>152</v>
      </c>
      <c r="H372" s="216">
        <v>34.979999999999997</v>
      </c>
      <c r="I372" s="217"/>
      <c r="J372" s="218">
        <f>ROUND(I372*H372,2)</f>
        <v>0</v>
      </c>
      <c r="K372" s="214" t="s">
        <v>153</v>
      </c>
      <c r="L372" s="44"/>
      <c r="M372" s="219" t="s">
        <v>78</v>
      </c>
      <c r="N372" s="220" t="s">
        <v>50</v>
      </c>
      <c r="O372" s="84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3" t="s">
        <v>230</v>
      </c>
      <c r="AT372" s="223" t="s">
        <v>149</v>
      </c>
      <c r="AU372" s="223" t="s">
        <v>89</v>
      </c>
      <c r="AY372" s="17" t="s">
        <v>147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7" t="s">
        <v>87</v>
      </c>
      <c r="BK372" s="224">
        <f>ROUND(I372*H372,2)</f>
        <v>0</v>
      </c>
      <c r="BL372" s="17" t="s">
        <v>230</v>
      </c>
      <c r="BM372" s="223" t="s">
        <v>567</v>
      </c>
    </row>
    <row r="373" s="13" customFormat="1">
      <c r="A373" s="13"/>
      <c r="B373" s="225"/>
      <c r="C373" s="226"/>
      <c r="D373" s="227" t="s">
        <v>156</v>
      </c>
      <c r="E373" s="228" t="s">
        <v>78</v>
      </c>
      <c r="F373" s="229" t="s">
        <v>447</v>
      </c>
      <c r="G373" s="226"/>
      <c r="H373" s="228" t="s">
        <v>78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156</v>
      </c>
      <c r="AU373" s="235" t="s">
        <v>89</v>
      </c>
      <c r="AV373" s="13" t="s">
        <v>87</v>
      </c>
      <c r="AW373" s="13" t="s">
        <v>38</v>
      </c>
      <c r="AX373" s="13" t="s">
        <v>80</v>
      </c>
      <c r="AY373" s="235" t="s">
        <v>147</v>
      </c>
    </row>
    <row r="374" s="14" customFormat="1">
      <c r="A374" s="14"/>
      <c r="B374" s="236"/>
      <c r="C374" s="237"/>
      <c r="D374" s="227" t="s">
        <v>156</v>
      </c>
      <c r="E374" s="238" t="s">
        <v>78</v>
      </c>
      <c r="F374" s="239" t="s">
        <v>448</v>
      </c>
      <c r="G374" s="237"/>
      <c r="H374" s="240">
        <v>34.979999999999997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156</v>
      </c>
      <c r="AU374" s="246" t="s">
        <v>89</v>
      </c>
      <c r="AV374" s="14" t="s">
        <v>89</v>
      </c>
      <c r="AW374" s="14" t="s">
        <v>38</v>
      </c>
      <c r="AX374" s="14" t="s">
        <v>80</v>
      </c>
      <c r="AY374" s="246" t="s">
        <v>147</v>
      </c>
    </row>
    <row r="375" s="15" customFormat="1">
      <c r="A375" s="15"/>
      <c r="B375" s="247"/>
      <c r="C375" s="248"/>
      <c r="D375" s="227" t="s">
        <v>156</v>
      </c>
      <c r="E375" s="249" t="s">
        <v>78</v>
      </c>
      <c r="F375" s="250" t="s">
        <v>159</v>
      </c>
      <c r="G375" s="248"/>
      <c r="H375" s="251">
        <v>34.979999999999997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7" t="s">
        <v>156</v>
      </c>
      <c r="AU375" s="257" t="s">
        <v>89</v>
      </c>
      <c r="AV375" s="15" t="s">
        <v>154</v>
      </c>
      <c r="AW375" s="15" t="s">
        <v>38</v>
      </c>
      <c r="AX375" s="15" t="s">
        <v>87</v>
      </c>
      <c r="AY375" s="257" t="s">
        <v>147</v>
      </c>
    </row>
    <row r="376" s="2" customFormat="1" ht="24.15" customHeight="1">
      <c r="A376" s="38"/>
      <c r="B376" s="39"/>
      <c r="C376" s="258" t="s">
        <v>568</v>
      </c>
      <c r="D376" s="258" t="s">
        <v>268</v>
      </c>
      <c r="E376" s="259" t="s">
        <v>569</v>
      </c>
      <c r="F376" s="260" t="s">
        <v>570</v>
      </c>
      <c r="G376" s="261" t="s">
        <v>309</v>
      </c>
      <c r="H376" s="262">
        <v>122.43000000000001</v>
      </c>
      <c r="I376" s="263"/>
      <c r="J376" s="264">
        <f>ROUND(I376*H376,2)</f>
        <v>0</v>
      </c>
      <c r="K376" s="260" t="s">
        <v>153</v>
      </c>
      <c r="L376" s="265"/>
      <c r="M376" s="266" t="s">
        <v>78</v>
      </c>
      <c r="N376" s="267" t="s">
        <v>50</v>
      </c>
      <c r="O376" s="84"/>
      <c r="P376" s="221">
        <f>O376*H376</f>
        <v>0</v>
      </c>
      <c r="Q376" s="221">
        <v>0.001</v>
      </c>
      <c r="R376" s="221">
        <f>Q376*H376</f>
        <v>0.12243000000000001</v>
      </c>
      <c r="S376" s="221">
        <v>0</v>
      </c>
      <c r="T376" s="22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3" t="s">
        <v>323</v>
      </c>
      <c r="AT376" s="223" t="s">
        <v>268</v>
      </c>
      <c r="AU376" s="223" t="s">
        <v>89</v>
      </c>
      <c r="AY376" s="17" t="s">
        <v>147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87</v>
      </c>
      <c r="BK376" s="224">
        <f>ROUND(I376*H376,2)</f>
        <v>0</v>
      </c>
      <c r="BL376" s="17" t="s">
        <v>230</v>
      </c>
      <c r="BM376" s="223" t="s">
        <v>571</v>
      </c>
    </row>
    <row r="377" s="14" customFormat="1">
      <c r="A377" s="14"/>
      <c r="B377" s="236"/>
      <c r="C377" s="237"/>
      <c r="D377" s="227" t="s">
        <v>156</v>
      </c>
      <c r="E377" s="237"/>
      <c r="F377" s="239" t="s">
        <v>572</v>
      </c>
      <c r="G377" s="237"/>
      <c r="H377" s="240">
        <v>122.43000000000001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156</v>
      </c>
      <c r="AU377" s="246" t="s">
        <v>89</v>
      </c>
      <c r="AV377" s="14" t="s">
        <v>89</v>
      </c>
      <c r="AW377" s="14" t="s">
        <v>4</v>
      </c>
      <c r="AX377" s="14" t="s">
        <v>87</v>
      </c>
      <c r="AY377" s="246" t="s">
        <v>147</v>
      </c>
    </row>
    <row r="378" s="2" customFormat="1" ht="37.8" customHeight="1">
      <c r="A378" s="38"/>
      <c r="B378" s="39"/>
      <c r="C378" s="212" t="s">
        <v>573</v>
      </c>
      <c r="D378" s="212" t="s">
        <v>149</v>
      </c>
      <c r="E378" s="213" t="s">
        <v>574</v>
      </c>
      <c r="F378" s="214" t="s">
        <v>575</v>
      </c>
      <c r="G378" s="215" t="s">
        <v>168</v>
      </c>
      <c r="H378" s="216">
        <v>69.079999999999998</v>
      </c>
      <c r="I378" s="217"/>
      <c r="J378" s="218">
        <f>ROUND(I378*H378,2)</f>
        <v>0</v>
      </c>
      <c r="K378" s="214" t="s">
        <v>153</v>
      </c>
      <c r="L378" s="44"/>
      <c r="M378" s="219" t="s">
        <v>78</v>
      </c>
      <c r="N378" s="220" t="s">
        <v>50</v>
      </c>
      <c r="O378" s="84"/>
      <c r="P378" s="221">
        <f>O378*H378</f>
        <v>0</v>
      </c>
      <c r="Q378" s="221">
        <v>0</v>
      </c>
      <c r="R378" s="221">
        <f>Q378*H378</f>
        <v>0</v>
      </c>
      <c r="S378" s="221">
        <v>0</v>
      </c>
      <c r="T378" s="22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3" t="s">
        <v>230</v>
      </c>
      <c r="AT378" s="223" t="s">
        <v>149</v>
      </c>
      <c r="AU378" s="223" t="s">
        <v>89</v>
      </c>
      <c r="AY378" s="17" t="s">
        <v>147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87</v>
      </c>
      <c r="BK378" s="224">
        <f>ROUND(I378*H378,2)</f>
        <v>0</v>
      </c>
      <c r="BL378" s="17" t="s">
        <v>230</v>
      </c>
      <c r="BM378" s="223" t="s">
        <v>576</v>
      </c>
    </row>
    <row r="379" s="13" customFormat="1">
      <c r="A379" s="13"/>
      <c r="B379" s="225"/>
      <c r="C379" s="226"/>
      <c r="D379" s="227" t="s">
        <v>156</v>
      </c>
      <c r="E379" s="228" t="s">
        <v>78</v>
      </c>
      <c r="F379" s="229" t="s">
        <v>577</v>
      </c>
      <c r="G379" s="226"/>
      <c r="H379" s="228" t="s">
        <v>78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156</v>
      </c>
      <c r="AU379" s="235" t="s">
        <v>89</v>
      </c>
      <c r="AV379" s="13" t="s">
        <v>87</v>
      </c>
      <c r="AW379" s="13" t="s">
        <v>38</v>
      </c>
      <c r="AX379" s="13" t="s">
        <v>80</v>
      </c>
      <c r="AY379" s="235" t="s">
        <v>147</v>
      </c>
    </row>
    <row r="380" s="14" customFormat="1">
      <c r="A380" s="14"/>
      <c r="B380" s="236"/>
      <c r="C380" s="237"/>
      <c r="D380" s="227" t="s">
        <v>156</v>
      </c>
      <c r="E380" s="238" t="s">
        <v>78</v>
      </c>
      <c r="F380" s="239" t="s">
        <v>578</v>
      </c>
      <c r="G380" s="237"/>
      <c r="H380" s="240">
        <v>69.079999999999998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156</v>
      </c>
      <c r="AU380" s="246" t="s">
        <v>89</v>
      </c>
      <c r="AV380" s="14" t="s">
        <v>89</v>
      </c>
      <c r="AW380" s="14" t="s">
        <v>38</v>
      </c>
      <c r="AX380" s="14" t="s">
        <v>80</v>
      </c>
      <c r="AY380" s="246" t="s">
        <v>147</v>
      </c>
    </row>
    <row r="381" s="15" customFormat="1">
      <c r="A381" s="15"/>
      <c r="B381" s="247"/>
      <c r="C381" s="248"/>
      <c r="D381" s="227" t="s">
        <v>156</v>
      </c>
      <c r="E381" s="249" t="s">
        <v>78</v>
      </c>
      <c r="F381" s="250" t="s">
        <v>159</v>
      </c>
      <c r="G381" s="248"/>
      <c r="H381" s="251">
        <v>69.079999999999998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7" t="s">
        <v>156</v>
      </c>
      <c r="AU381" s="257" t="s">
        <v>89</v>
      </c>
      <c r="AV381" s="15" t="s">
        <v>154</v>
      </c>
      <c r="AW381" s="15" t="s">
        <v>38</v>
      </c>
      <c r="AX381" s="15" t="s">
        <v>87</v>
      </c>
      <c r="AY381" s="257" t="s">
        <v>147</v>
      </c>
    </row>
    <row r="382" s="2" customFormat="1" ht="24.15" customHeight="1">
      <c r="A382" s="38"/>
      <c r="B382" s="39"/>
      <c r="C382" s="258" t="s">
        <v>579</v>
      </c>
      <c r="D382" s="258" t="s">
        <v>268</v>
      </c>
      <c r="E382" s="259" t="s">
        <v>580</v>
      </c>
      <c r="F382" s="260" t="s">
        <v>581</v>
      </c>
      <c r="G382" s="261" t="s">
        <v>168</v>
      </c>
      <c r="H382" s="262">
        <v>75.988</v>
      </c>
      <c r="I382" s="263"/>
      <c r="J382" s="264">
        <f>ROUND(I382*H382,2)</f>
        <v>0</v>
      </c>
      <c r="K382" s="260" t="s">
        <v>153</v>
      </c>
      <c r="L382" s="265"/>
      <c r="M382" s="266" t="s">
        <v>78</v>
      </c>
      <c r="N382" s="267" t="s">
        <v>50</v>
      </c>
      <c r="O382" s="84"/>
      <c r="P382" s="221">
        <f>O382*H382</f>
        <v>0</v>
      </c>
      <c r="Q382" s="221">
        <v>0.00029999999999999997</v>
      </c>
      <c r="R382" s="221">
        <f>Q382*H382</f>
        <v>0.022796399999999998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323</v>
      </c>
      <c r="AT382" s="223" t="s">
        <v>268</v>
      </c>
      <c r="AU382" s="223" t="s">
        <v>89</v>
      </c>
      <c r="AY382" s="17" t="s">
        <v>147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87</v>
      </c>
      <c r="BK382" s="224">
        <f>ROUND(I382*H382,2)</f>
        <v>0</v>
      </c>
      <c r="BL382" s="17" t="s">
        <v>230</v>
      </c>
      <c r="BM382" s="223" t="s">
        <v>582</v>
      </c>
    </row>
    <row r="383" s="14" customFormat="1">
      <c r="A383" s="14"/>
      <c r="B383" s="236"/>
      <c r="C383" s="237"/>
      <c r="D383" s="227" t="s">
        <v>156</v>
      </c>
      <c r="E383" s="237"/>
      <c r="F383" s="239" t="s">
        <v>583</v>
      </c>
      <c r="G383" s="237"/>
      <c r="H383" s="240">
        <v>75.988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156</v>
      </c>
      <c r="AU383" s="246" t="s">
        <v>89</v>
      </c>
      <c r="AV383" s="14" t="s">
        <v>89</v>
      </c>
      <c r="AW383" s="14" t="s">
        <v>4</v>
      </c>
      <c r="AX383" s="14" t="s">
        <v>87</v>
      </c>
      <c r="AY383" s="246" t="s">
        <v>147</v>
      </c>
    </row>
    <row r="384" s="2" customFormat="1" ht="49.05" customHeight="1">
      <c r="A384" s="38"/>
      <c r="B384" s="39"/>
      <c r="C384" s="212" t="s">
        <v>584</v>
      </c>
      <c r="D384" s="212" t="s">
        <v>149</v>
      </c>
      <c r="E384" s="213" t="s">
        <v>585</v>
      </c>
      <c r="F384" s="214" t="s">
        <v>586</v>
      </c>
      <c r="G384" s="215" t="s">
        <v>254</v>
      </c>
      <c r="H384" s="216">
        <v>0.14499999999999999</v>
      </c>
      <c r="I384" s="217"/>
      <c r="J384" s="218">
        <f>ROUND(I384*H384,2)</f>
        <v>0</v>
      </c>
      <c r="K384" s="214" t="s">
        <v>153</v>
      </c>
      <c r="L384" s="44"/>
      <c r="M384" s="219" t="s">
        <v>78</v>
      </c>
      <c r="N384" s="220" t="s">
        <v>50</v>
      </c>
      <c r="O384" s="84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3" t="s">
        <v>230</v>
      </c>
      <c r="AT384" s="223" t="s">
        <v>149</v>
      </c>
      <c r="AU384" s="223" t="s">
        <v>89</v>
      </c>
      <c r="AY384" s="17" t="s">
        <v>147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87</v>
      </c>
      <c r="BK384" s="224">
        <f>ROUND(I384*H384,2)</f>
        <v>0</v>
      </c>
      <c r="BL384" s="17" t="s">
        <v>230</v>
      </c>
      <c r="BM384" s="223" t="s">
        <v>587</v>
      </c>
    </row>
    <row r="385" s="12" customFormat="1" ht="22.8" customHeight="1">
      <c r="A385" s="12"/>
      <c r="B385" s="196"/>
      <c r="C385" s="197"/>
      <c r="D385" s="198" t="s">
        <v>79</v>
      </c>
      <c r="E385" s="210" t="s">
        <v>588</v>
      </c>
      <c r="F385" s="210" t="s">
        <v>589</v>
      </c>
      <c r="G385" s="197"/>
      <c r="H385" s="197"/>
      <c r="I385" s="200"/>
      <c r="J385" s="211">
        <f>BK385</f>
        <v>0</v>
      </c>
      <c r="K385" s="197"/>
      <c r="L385" s="202"/>
      <c r="M385" s="203"/>
      <c r="N385" s="204"/>
      <c r="O385" s="204"/>
      <c r="P385" s="205">
        <f>SUM(P386:P406)</f>
        <v>0</v>
      </c>
      <c r="Q385" s="204"/>
      <c r="R385" s="205">
        <f>SUM(R386:R406)</f>
        <v>0.26663317999999997</v>
      </c>
      <c r="S385" s="204"/>
      <c r="T385" s="206">
        <f>SUM(T386:T406)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7" t="s">
        <v>89</v>
      </c>
      <c r="AT385" s="208" t="s">
        <v>79</v>
      </c>
      <c r="AU385" s="208" t="s">
        <v>87</v>
      </c>
      <c r="AY385" s="207" t="s">
        <v>147</v>
      </c>
      <c r="BK385" s="209">
        <f>SUM(BK386:BK406)</f>
        <v>0</v>
      </c>
    </row>
    <row r="386" s="2" customFormat="1" ht="24.15" customHeight="1">
      <c r="A386" s="38"/>
      <c r="B386" s="39"/>
      <c r="C386" s="212" t="s">
        <v>590</v>
      </c>
      <c r="D386" s="212" t="s">
        <v>149</v>
      </c>
      <c r="E386" s="213" t="s">
        <v>591</v>
      </c>
      <c r="F386" s="214" t="s">
        <v>592</v>
      </c>
      <c r="G386" s="215" t="s">
        <v>152</v>
      </c>
      <c r="H386" s="216">
        <v>34.979999999999997</v>
      </c>
      <c r="I386" s="217"/>
      <c r="J386" s="218">
        <f>ROUND(I386*H386,2)</f>
        <v>0</v>
      </c>
      <c r="K386" s="214" t="s">
        <v>153</v>
      </c>
      <c r="L386" s="44"/>
      <c r="M386" s="219" t="s">
        <v>78</v>
      </c>
      <c r="N386" s="220" t="s">
        <v>50</v>
      </c>
      <c r="O386" s="84"/>
      <c r="P386" s="221">
        <f>O386*H386</f>
        <v>0</v>
      </c>
      <c r="Q386" s="221">
        <v>0</v>
      </c>
      <c r="R386" s="221">
        <f>Q386*H386</f>
        <v>0</v>
      </c>
      <c r="S386" s="221">
        <v>0</v>
      </c>
      <c r="T386" s="22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3" t="s">
        <v>230</v>
      </c>
      <c r="AT386" s="223" t="s">
        <v>149</v>
      </c>
      <c r="AU386" s="223" t="s">
        <v>89</v>
      </c>
      <c r="AY386" s="17" t="s">
        <v>147</v>
      </c>
      <c r="BE386" s="224">
        <f>IF(N386="základní",J386,0)</f>
        <v>0</v>
      </c>
      <c r="BF386" s="224">
        <f>IF(N386="snížená",J386,0)</f>
        <v>0</v>
      </c>
      <c r="BG386" s="224">
        <f>IF(N386="zákl. přenesená",J386,0)</f>
        <v>0</v>
      </c>
      <c r="BH386" s="224">
        <f>IF(N386="sníž. přenesená",J386,0)</f>
        <v>0</v>
      </c>
      <c r="BI386" s="224">
        <f>IF(N386="nulová",J386,0)</f>
        <v>0</v>
      </c>
      <c r="BJ386" s="17" t="s">
        <v>87</v>
      </c>
      <c r="BK386" s="224">
        <f>ROUND(I386*H386,2)</f>
        <v>0</v>
      </c>
      <c r="BL386" s="17" t="s">
        <v>230</v>
      </c>
      <c r="BM386" s="223" t="s">
        <v>593</v>
      </c>
    </row>
    <row r="387" s="13" customFormat="1">
      <c r="A387" s="13"/>
      <c r="B387" s="225"/>
      <c r="C387" s="226"/>
      <c r="D387" s="227" t="s">
        <v>156</v>
      </c>
      <c r="E387" s="228" t="s">
        <v>78</v>
      </c>
      <c r="F387" s="229" t="s">
        <v>447</v>
      </c>
      <c r="G387" s="226"/>
      <c r="H387" s="228" t="s">
        <v>78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156</v>
      </c>
      <c r="AU387" s="235" t="s">
        <v>89</v>
      </c>
      <c r="AV387" s="13" t="s">
        <v>87</v>
      </c>
      <c r="AW387" s="13" t="s">
        <v>38</v>
      </c>
      <c r="AX387" s="13" t="s">
        <v>80</v>
      </c>
      <c r="AY387" s="235" t="s">
        <v>147</v>
      </c>
    </row>
    <row r="388" s="14" customFormat="1">
      <c r="A388" s="14"/>
      <c r="B388" s="236"/>
      <c r="C388" s="237"/>
      <c r="D388" s="227" t="s">
        <v>156</v>
      </c>
      <c r="E388" s="238" t="s">
        <v>78</v>
      </c>
      <c r="F388" s="239" t="s">
        <v>448</v>
      </c>
      <c r="G388" s="237"/>
      <c r="H388" s="240">
        <v>34.979999999999997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156</v>
      </c>
      <c r="AU388" s="246" t="s">
        <v>89</v>
      </c>
      <c r="AV388" s="14" t="s">
        <v>89</v>
      </c>
      <c r="AW388" s="14" t="s">
        <v>38</v>
      </c>
      <c r="AX388" s="14" t="s">
        <v>80</v>
      </c>
      <c r="AY388" s="246" t="s">
        <v>147</v>
      </c>
    </row>
    <row r="389" s="15" customFormat="1">
      <c r="A389" s="15"/>
      <c r="B389" s="247"/>
      <c r="C389" s="248"/>
      <c r="D389" s="227" t="s">
        <v>156</v>
      </c>
      <c r="E389" s="249" t="s">
        <v>78</v>
      </c>
      <c r="F389" s="250" t="s">
        <v>159</v>
      </c>
      <c r="G389" s="248"/>
      <c r="H389" s="251">
        <v>34.979999999999997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7" t="s">
        <v>156</v>
      </c>
      <c r="AU389" s="257" t="s">
        <v>89</v>
      </c>
      <c r="AV389" s="15" t="s">
        <v>154</v>
      </c>
      <c r="AW389" s="15" t="s">
        <v>38</v>
      </c>
      <c r="AX389" s="15" t="s">
        <v>87</v>
      </c>
      <c r="AY389" s="257" t="s">
        <v>147</v>
      </c>
    </row>
    <row r="390" s="2" customFormat="1" ht="24.15" customHeight="1">
      <c r="A390" s="38"/>
      <c r="B390" s="39"/>
      <c r="C390" s="212" t="s">
        <v>594</v>
      </c>
      <c r="D390" s="212" t="s">
        <v>149</v>
      </c>
      <c r="E390" s="213" t="s">
        <v>595</v>
      </c>
      <c r="F390" s="214" t="s">
        <v>596</v>
      </c>
      <c r="G390" s="215" t="s">
        <v>152</v>
      </c>
      <c r="H390" s="216">
        <v>34.979999999999997</v>
      </c>
      <c r="I390" s="217"/>
      <c r="J390" s="218">
        <f>ROUND(I390*H390,2)</f>
        <v>0</v>
      </c>
      <c r="K390" s="214" t="s">
        <v>153</v>
      </c>
      <c r="L390" s="44"/>
      <c r="M390" s="219" t="s">
        <v>78</v>
      </c>
      <c r="N390" s="220" t="s">
        <v>50</v>
      </c>
      <c r="O390" s="84"/>
      <c r="P390" s="221">
        <f>O390*H390</f>
        <v>0</v>
      </c>
      <c r="Q390" s="221">
        <v>0.0057000000000000002</v>
      </c>
      <c r="R390" s="221">
        <f>Q390*H390</f>
        <v>0.19938599999999998</v>
      </c>
      <c r="S390" s="221">
        <v>0</v>
      </c>
      <c r="T390" s="22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3" t="s">
        <v>230</v>
      </c>
      <c r="AT390" s="223" t="s">
        <v>149</v>
      </c>
      <c r="AU390" s="223" t="s">
        <v>89</v>
      </c>
      <c r="AY390" s="17" t="s">
        <v>147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87</v>
      </c>
      <c r="BK390" s="224">
        <f>ROUND(I390*H390,2)</f>
        <v>0</v>
      </c>
      <c r="BL390" s="17" t="s">
        <v>230</v>
      </c>
      <c r="BM390" s="223" t="s">
        <v>597</v>
      </c>
    </row>
    <row r="391" s="13" customFormat="1">
      <c r="A391" s="13"/>
      <c r="B391" s="225"/>
      <c r="C391" s="226"/>
      <c r="D391" s="227" t="s">
        <v>156</v>
      </c>
      <c r="E391" s="228" t="s">
        <v>78</v>
      </c>
      <c r="F391" s="229" t="s">
        <v>447</v>
      </c>
      <c r="G391" s="226"/>
      <c r="H391" s="228" t="s">
        <v>78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156</v>
      </c>
      <c r="AU391" s="235" t="s">
        <v>89</v>
      </c>
      <c r="AV391" s="13" t="s">
        <v>87</v>
      </c>
      <c r="AW391" s="13" t="s">
        <v>38</v>
      </c>
      <c r="AX391" s="13" t="s">
        <v>80</v>
      </c>
      <c r="AY391" s="235" t="s">
        <v>147</v>
      </c>
    </row>
    <row r="392" s="14" customFormat="1">
      <c r="A392" s="14"/>
      <c r="B392" s="236"/>
      <c r="C392" s="237"/>
      <c r="D392" s="227" t="s">
        <v>156</v>
      </c>
      <c r="E392" s="238" t="s">
        <v>78</v>
      </c>
      <c r="F392" s="239" t="s">
        <v>448</v>
      </c>
      <c r="G392" s="237"/>
      <c r="H392" s="240">
        <v>34.979999999999997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156</v>
      </c>
      <c r="AU392" s="246" t="s">
        <v>89</v>
      </c>
      <c r="AV392" s="14" t="s">
        <v>89</v>
      </c>
      <c r="AW392" s="14" t="s">
        <v>38</v>
      </c>
      <c r="AX392" s="14" t="s">
        <v>80</v>
      </c>
      <c r="AY392" s="246" t="s">
        <v>147</v>
      </c>
    </row>
    <row r="393" s="15" customFormat="1">
      <c r="A393" s="15"/>
      <c r="B393" s="247"/>
      <c r="C393" s="248"/>
      <c r="D393" s="227" t="s">
        <v>156</v>
      </c>
      <c r="E393" s="249" t="s">
        <v>78</v>
      </c>
      <c r="F393" s="250" t="s">
        <v>159</v>
      </c>
      <c r="G393" s="248"/>
      <c r="H393" s="251">
        <v>34.979999999999997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7" t="s">
        <v>156</v>
      </c>
      <c r="AU393" s="257" t="s">
        <v>89</v>
      </c>
      <c r="AV393" s="15" t="s">
        <v>154</v>
      </c>
      <c r="AW393" s="15" t="s">
        <v>38</v>
      </c>
      <c r="AX393" s="15" t="s">
        <v>87</v>
      </c>
      <c r="AY393" s="257" t="s">
        <v>147</v>
      </c>
    </row>
    <row r="394" s="2" customFormat="1" ht="24.15" customHeight="1">
      <c r="A394" s="38"/>
      <c r="B394" s="39"/>
      <c r="C394" s="258" t="s">
        <v>598</v>
      </c>
      <c r="D394" s="258" t="s">
        <v>268</v>
      </c>
      <c r="E394" s="259" t="s">
        <v>599</v>
      </c>
      <c r="F394" s="260" t="s">
        <v>600</v>
      </c>
      <c r="G394" s="261" t="s">
        <v>521</v>
      </c>
      <c r="H394" s="262">
        <v>38.478000000000002</v>
      </c>
      <c r="I394" s="263"/>
      <c r="J394" s="264">
        <f>ROUND(I394*H394,2)</f>
        <v>0</v>
      </c>
      <c r="K394" s="260" t="s">
        <v>78</v>
      </c>
      <c r="L394" s="265"/>
      <c r="M394" s="266" t="s">
        <v>78</v>
      </c>
      <c r="N394" s="267" t="s">
        <v>50</v>
      </c>
      <c r="O394" s="84"/>
      <c r="P394" s="221">
        <f>O394*H394</f>
        <v>0</v>
      </c>
      <c r="Q394" s="221">
        <v>0.00115</v>
      </c>
      <c r="R394" s="221">
        <f>Q394*H394</f>
        <v>0.044249700000000003</v>
      </c>
      <c r="S394" s="221">
        <v>0</v>
      </c>
      <c r="T394" s="22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3" t="s">
        <v>323</v>
      </c>
      <c r="AT394" s="223" t="s">
        <v>268</v>
      </c>
      <c r="AU394" s="223" t="s">
        <v>89</v>
      </c>
      <c r="AY394" s="17" t="s">
        <v>147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7" t="s">
        <v>87</v>
      </c>
      <c r="BK394" s="224">
        <f>ROUND(I394*H394,2)</f>
        <v>0</v>
      </c>
      <c r="BL394" s="17" t="s">
        <v>230</v>
      </c>
      <c r="BM394" s="223" t="s">
        <v>601</v>
      </c>
    </row>
    <row r="395" s="14" customFormat="1">
      <c r="A395" s="14"/>
      <c r="B395" s="236"/>
      <c r="C395" s="237"/>
      <c r="D395" s="227" t="s">
        <v>156</v>
      </c>
      <c r="E395" s="237"/>
      <c r="F395" s="239" t="s">
        <v>602</v>
      </c>
      <c r="G395" s="237"/>
      <c r="H395" s="240">
        <v>38.478000000000002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156</v>
      </c>
      <c r="AU395" s="246" t="s">
        <v>89</v>
      </c>
      <c r="AV395" s="14" t="s">
        <v>89</v>
      </c>
      <c r="AW395" s="14" t="s">
        <v>4</v>
      </c>
      <c r="AX395" s="14" t="s">
        <v>87</v>
      </c>
      <c r="AY395" s="246" t="s">
        <v>147</v>
      </c>
    </row>
    <row r="396" s="2" customFormat="1" ht="16.5" customHeight="1">
      <c r="A396" s="38"/>
      <c r="B396" s="39"/>
      <c r="C396" s="212" t="s">
        <v>603</v>
      </c>
      <c r="D396" s="212" t="s">
        <v>149</v>
      </c>
      <c r="E396" s="213" t="s">
        <v>604</v>
      </c>
      <c r="F396" s="214" t="s">
        <v>605</v>
      </c>
      <c r="G396" s="215" t="s">
        <v>152</v>
      </c>
      <c r="H396" s="216">
        <v>34.979999999999997</v>
      </c>
      <c r="I396" s="217"/>
      <c r="J396" s="218">
        <f>ROUND(I396*H396,2)</f>
        <v>0</v>
      </c>
      <c r="K396" s="214" t="s">
        <v>153</v>
      </c>
      <c r="L396" s="44"/>
      <c r="M396" s="219" t="s">
        <v>78</v>
      </c>
      <c r="N396" s="220" t="s">
        <v>50</v>
      </c>
      <c r="O396" s="84"/>
      <c r="P396" s="221">
        <f>O396*H396</f>
        <v>0</v>
      </c>
      <c r="Q396" s="221">
        <v>0.00029999999999999997</v>
      </c>
      <c r="R396" s="221">
        <f>Q396*H396</f>
        <v>0.010493999999999998</v>
      </c>
      <c r="S396" s="221">
        <v>0</v>
      </c>
      <c r="T396" s="22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3" t="s">
        <v>230</v>
      </c>
      <c r="AT396" s="223" t="s">
        <v>149</v>
      </c>
      <c r="AU396" s="223" t="s">
        <v>89</v>
      </c>
      <c r="AY396" s="17" t="s">
        <v>147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7" t="s">
        <v>87</v>
      </c>
      <c r="BK396" s="224">
        <f>ROUND(I396*H396,2)</f>
        <v>0</v>
      </c>
      <c r="BL396" s="17" t="s">
        <v>230</v>
      </c>
      <c r="BM396" s="223" t="s">
        <v>606</v>
      </c>
    </row>
    <row r="397" s="13" customFormat="1">
      <c r="A397" s="13"/>
      <c r="B397" s="225"/>
      <c r="C397" s="226"/>
      <c r="D397" s="227" t="s">
        <v>156</v>
      </c>
      <c r="E397" s="228" t="s">
        <v>78</v>
      </c>
      <c r="F397" s="229" t="s">
        <v>447</v>
      </c>
      <c r="G397" s="226"/>
      <c r="H397" s="228" t="s">
        <v>78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156</v>
      </c>
      <c r="AU397" s="235" t="s">
        <v>89</v>
      </c>
      <c r="AV397" s="13" t="s">
        <v>87</v>
      </c>
      <c r="AW397" s="13" t="s">
        <v>38</v>
      </c>
      <c r="AX397" s="13" t="s">
        <v>80</v>
      </c>
      <c r="AY397" s="235" t="s">
        <v>147</v>
      </c>
    </row>
    <row r="398" s="14" customFormat="1">
      <c r="A398" s="14"/>
      <c r="B398" s="236"/>
      <c r="C398" s="237"/>
      <c r="D398" s="227" t="s">
        <v>156</v>
      </c>
      <c r="E398" s="238" t="s">
        <v>78</v>
      </c>
      <c r="F398" s="239" t="s">
        <v>448</v>
      </c>
      <c r="G398" s="237"/>
      <c r="H398" s="240">
        <v>34.979999999999997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156</v>
      </c>
      <c r="AU398" s="246" t="s">
        <v>89</v>
      </c>
      <c r="AV398" s="14" t="s">
        <v>89</v>
      </c>
      <c r="AW398" s="14" t="s">
        <v>38</v>
      </c>
      <c r="AX398" s="14" t="s">
        <v>80</v>
      </c>
      <c r="AY398" s="246" t="s">
        <v>147</v>
      </c>
    </row>
    <row r="399" s="15" customFormat="1">
      <c r="A399" s="15"/>
      <c r="B399" s="247"/>
      <c r="C399" s="248"/>
      <c r="D399" s="227" t="s">
        <v>156</v>
      </c>
      <c r="E399" s="249" t="s">
        <v>78</v>
      </c>
      <c r="F399" s="250" t="s">
        <v>159</v>
      </c>
      <c r="G399" s="248"/>
      <c r="H399" s="251">
        <v>34.979999999999997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156</v>
      </c>
      <c r="AU399" s="257" t="s">
        <v>89</v>
      </c>
      <c r="AV399" s="15" t="s">
        <v>154</v>
      </c>
      <c r="AW399" s="15" t="s">
        <v>38</v>
      </c>
      <c r="AX399" s="15" t="s">
        <v>87</v>
      </c>
      <c r="AY399" s="257" t="s">
        <v>147</v>
      </c>
    </row>
    <row r="400" s="2" customFormat="1" ht="24.15" customHeight="1">
      <c r="A400" s="38"/>
      <c r="B400" s="39"/>
      <c r="C400" s="212" t="s">
        <v>607</v>
      </c>
      <c r="D400" s="212" t="s">
        <v>149</v>
      </c>
      <c r="E400" s="213" t="s">
        <v>608</v>
      </c>
      <c r="F400" s="214" t="s">
        <v>609</v>
      </c>
      <c r="G400" s="215" t="s">
        <v>168</v>
      </c>
      <c r="H400" s="216">
        <v>34.539999999999999</v>
      </c>
      <c r="I400" s="217"/>
      <c r="J400" s="218">
        <f>ROUND(I400*H400,2)</f>
        <v>0</v>
      </c>
      <c r="K400" s="214" t="s">
        <v>153</v>
      </c>
      <c r="L400" s="44"/>
      <c r="M400" s="219" t="s">
        <v>78</v>
      </c>
      <c r="N400" s="220" t="s">
        <v>50</v>
      </c>
      <c r="O400" s="84"/>
      <c r="P400" s="221">
        <f>O400*H400</f>
        <v>0</v>
      </c>
      <c r="Q400" s="221">
        <v>0.00034000000000000002</v>
      </c>
      <c r="R400" s="221">
        <f>Q400*H400</f>
        <v>0.0117436</v>
      </c>
      <c r="S400" s="221">
        <v>0</v>
      </c>
      <c r="T400" s="22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3" t="s">
        <v>230</v>
      </c>
      <c r="AT400" s="223" t="s">
        <v>149</v>
      </c>
      <c r="AU400" s="223" t="s">
        <v>89</v>
      </c>
      <c r="AY400" s="17" t="s">
        <v>147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17" t="s">
        <v>87</v>
      </c>
      <c r="BK400" s="224">
        <f>ROUND(I400*H400,2)</f>
        <v>0</v>
      </c>
      <c r="BL400" s="17" t="s">
        <v>230</v>
      </c>
      <c r="BM400" s="223" t="s">
        <v>610</v>
      </c>
    </row>
    <row r="401" s="13" customFormat="1">
      <c r="A401" s="13"/>
      <c r="B401" s="225"/>
      <c r="C401" s="226"/>
      <c r="D401" s="227" t="s">
        <v>156</v>
      </c>
      <c r="E401" s="228" t="s">
        <v>78</v>
      </c>
      <c r="F401" s="229" t="s">
        <v>447</v>
      </c>
      <c r="G401" s="226"/>
      <c r="H401" s="228" t="s">
        <v>78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156</v>
      </c>
      <c r="AU401" s="235" t="s">
        <v>89</v>
      </c>
      <c r="AV401" s="13" t="s">
        <v>87</v>
      </c>
      <c r="AW401" s="13" t="s">
        <v>38</v>
      </c>
      <c r="AX401" s="13" t="s">
        <v>80</v>
      </c>
      <c r="AY401" s="235" t="s">
        <v>147</v>
      </c>
    </row>
    <row r="402" s="14" customFormat="1">
      <c r="A402" s="14"/>
      <c r="B402" s="236"/>
      <c r="C402" s="237"/>
      <c r="D402" s="227" t="s">
        <v>156</v>
      </c>
      <c r="E402" s="238" t="s">
        <v>78</v>
      </c>
      <c r="F402" s="239" t="s">
        <v>611</v>
      </c>
      <c r="G402" s="237"/>
      <c r="H402" s="240">
        <v>34.539999999999999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156</v>
      </c>
      <c r="AU402" s="246" t="s">
        <v>89</v>
      </c>
      <c r="AV402" s="14" t="s">
        <v>89</v>
      </c>
      <c r="AW402" s="14" t="s">
        <v>38</v>
      </c>
      <c r="AX402" s="14" t="s">
        <v>80</v>
      </c>
      <c r="AY402" s="246" t="s">
        <v>147</v>
      </c>
    </row>
    <row r="403" s="15" customFormat="1">
      <c r="A403" s="15"/>
      <c r="B403" s="247"/>
      <c r="C403" s="248"/>
      <c r="D403" s="227" t="s">
        <v>156</v>
      </c>
      <c r="E403" s="249" t="s">
        <v>78</v>
      </c>
      <c r="F403" s="250" t="s">
        <v>159</v>
      </c>
      <c r="G403" s="248"/>
      <c r="H403" s="251">
        <v>34.539999999999999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7" t="s">
        <v>156</v>
      </c>
      <c r="AU403" s="257" t="s">
        <v>89</v>
      </c>
      <c r="AV403" s="15" t="s">
        <v>154</v>
      </c>
      <c r="AW403" s="15" t="s">
        <v>38</v>
      </c>
      <c r="AX403" s="15" t="s">
        <v>87</v>
      </c>
      <c r="AY403" s="257" t="s">
        <v>147</v>
      </c>
    </row>
    <row r="404" s="2" customFormat="1" ht="33" customHeight="1">
      <c r="A404" s="38"/>
      <c r="B404" s="39"/>
      <c r="C404" s="258" t="s">
        <v>612</v>
      </c>
      <c r="D404" s="258" t="s">
        <v>268</v>
      </c>
      <c r="E404" s="259" t="s">
        <v>613</v>
      </c>
      <c r="F404" s="260" t="s">
        <v>614</v>
      </c>
      <c r="G404" s="261" t="s">
        <v>168</v>
      </c>
      <c r="H404" s="262">
        <v>37.994</v>
      </c>
      <c r="I404" s="263"/>
      <c r="J404" s="264">
        <f>ROUND(I404*H404,2)</f>
        <v>0</v>
      </c>
      <c r="K404" s="260" t="s">
        <v>153</v>
      </c>
      <c r="L404" s="265"/>
      <c r="M404" s="266" t="s">
        <v>78</v>
      </c>
      <c r="N404" s="267" t="s">
        <v>50</v>
      </c>
      <c r="O404" s="84"/>
      <c r="P404" s="221">
        <f>O404*H404</f>
        <v>0</v>
      </c>
      <c r="Q404" s="221">
        <v>2.0000000000000002E-05</v>
      </c>
      <c r="R404" s="221">
        <f>Q404*H404</f>
        <v>0.0007598800000000001</v>
      </c>
      <c r="S404" s="221">
        <v>0</v>
      </c>
      <c r="T404" s="22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3" t="s">
        <v>323</v>
      </c>
      <c r="AT404" s="223" t="s">
        <v>268</v>
      </c>
      <c r="AU404" s="223" t="s">
        <v>89</v>
      </c>
      <c r="AY404" s="17" t="s">
        <v>147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87</v>
      </c>
      <c r="BK404" s="224">
        <f>ROUND(I404*H404,2)</f>
        <v>0</v>
      </c>
      <c r="BL404" s="17" t="s">
        <v>230</v>
      </c>
      <c r="BM404" s="223" t="s">
        <v>615</v>
      </c>
    </row>
    <row r="405" s="14" customFormat="1">
      <c r="A405" s="14"/>
      <c r="B405" s="236"/>
      <c r="C405" s="237"/>
      <c r="D405" s="227" t="s">
        <v>156</v>
      </c>
      <c r="E405" s="237"/>
      <c r="F405" s="239" t="s">
        <v>616</v>
      </c>
      <c r="G405" s="237"/>
      <c r="H405" s="240">
        <v>37.994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156</v>
      </c>
      <c r="AU405" s="246" t="s">
        <v>89</v>
      </c>
      <c r="AV405" s="14" t="s">
        <v>89</v>
      </c>
      <c r="AW405" s="14" t="s">
        <v>4</v>
      </c>
      <c r="AX405" s="14" t="s">
        <v>87</v>
      </c>
      <c r="AY405" s="246" t="s">
        <v>147</v>
      </c>
    </row>
    <row r="406" s="2" customFormat="1" ht="44.25" customHeight="1">
      <c r="A406" s="38"/>
      <c r="B406" s="39"/>
      <c r="C406" s="212" t="s">
        <v>617</v>
      </c>
      <c r="D406" s="212" t="s">
        <v>149</v>
      </c>
      <c r="E406" s="213" t="s">
        <v>618</v>
      </c>
      <c r="F406" s="214" t="s">
        <v>619</v>
      </c>
      <c r="G406" s="215" t="s">
        <v>254</v>
      </c>
      <c r="H406" s="216">
        <v>0.26700000000000002</v>
      </c>
      <c r="I406" s="217"/>
      <c r="J406" s="218">
        <f>ROUND(I406*H406,2)</f>
        <v>0</v>
      </c>
      <c r="K406" s="214" t="s">
        <v>153</v>
      </c>
      <c r="L406" s="44"/>
      <c r="M406" s="268" t="s">
        <v>78</v>
      </c>
      <c r="N406" s="269" t="s">
        <v>50</v>
      </c>
      <c r="O406" s="270"/>
      <c r="P406" s="271">
        <f>O406*H406</f>
        <v>0</v>
      </c>
      <c r="Q406" s="271">
        <v>0</v>
      </c>
      <c r="R406" s="271">
        <f>Q406*H406</f>
        <v>0</v>
      </c>
      <c r="S406" s="271">
        <v>0</v>
      </c>
      <c r="T406" s="27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3" t="s">
        <v>230</v>
      </c>
      <c r="AT406" s="223" t="s">
        <v>149</v>
      </c>
      <c r="AU406" s="223" t="s">
        <v>89</v>
      </c>
      <c r="AY406" s="17" t="s">
        <v>147</v>
      </c>
      <c r="BE406" s="224">
        <f>IF(N406="základní",J406,0)</f>
        <v>0</v>
      </c>
      <c r="BF406" s="224">
        <f>IF(N406="snížená",J406,0)</f>
        <v>0</v>
      </c>
      <c r="BG406" s="224">
        <f>IF(N406="zákl. přenesená",J406,0)</f>
        <v>0</v>
      </c>
      <c r="BH406" s="224">
        <f>IF(N406="sníž. přenesená",J406,0)</f>
        <v>0</v>
      </c>
      <c r="BI406" s="224">
        <f>IF(N406="nulová",J406,0)</f>
        <v>0</v>
      </c>
      <c r="BJ406" s="17" t="s">
        <v>87</v>
      </c>
      <c r="BK406" s="224">
        <f>ROUND(I406*H406,2)</f>
        <v>0</v>
      </c>
      <c r="BL406" s="17" t="s">
        <v>230</v>
      </c>
      <c r="BM406" s="223" t="s">
        <v>620</v>
      </c>
    </row>
    <row r="407" s="2" customFormat="1" ht="6.96" customHeight="1">
      <c r="A407" s="38"/>
      <c r="B407" s="59"/>
      <c r="C407" s="60"/>
      <c r="D407" s="60"/>
      <c r="E407" s="60"/>
      <c r="F407" s="60"/>
      <c r="G407" s="60"/>
      <c r="H407" s="60"/>
      <c r="I407" s="60"/>
      <c r="J407" s="60"/>
      <c r="K407" s="60"/>
      <c r="L407" s="44"/>
      <c r="M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</row>
  </sheetData>
  <sheetProtection sheet="1" autoFilter="0" formatColumns="0" formatRows="0" objects="1" scenarios="1" spinCount="100000" saltValue="NVCQNpxdBtX9+fdiwgOxZlr0YJvW0vIkU4zfJ1Ys5EeJDTvi5bGvokMReajvpRBG0EeJcG9zJbQhDv4fZrvJsA==" hashValue="A1DSIj15p8L6Jn4lGQ3YP2oUE7/Uqhnztbq+LyTsewGj9gpNqZn4Afl2aM4FNZePg4K52bVZQxTtAstafQyQ5g==" algorithmName="SHA-512" password="CC35"/>
  <autoFilter ref="C97:K4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89</v>
      </c>
    </row>
    <row r="4" hidden="1" s="1" customFormat="1" ht="24.96" customHeight="1">
      <c r="B4" s="20"/>
      <c r="D4" s="140" t="s">
        <v>110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FONTÁNY BRUSEL</v>
      </c>
      <c r="F7" s="142"/>
      <c r="G7" s="142"/>
      <c r="H7" s="142"/>
      <c r="L7" s="20"/>
    </row>
    <row r="8" hidden="1" s="1" customFormat="1" ht="12" customHeight="1">
      <c r="B8" s="20"/>
      <c r="D8" s="142" t="s">
        <v>111</v>
      </c>
      <c r="L8" s="20"/>
    </row>
    <row r="9" hidden="1" s="2" customFormat="1" ht="16.5" customHeight="1">
      <c r="A9" s="38"/>
      <c r="B9" s="44"/>
      <c r="C9" s="38"/>
      <c r="D9" s="38"/>
      <c r="E9" s="143" t="s">
        <v>112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621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78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12. 6. 2020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31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32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34</v>
      </c>
      <c r="E22" s="38"/>
      <c r="F22" s="38"/>
      <c r="G22" s="38"/>
      <c r="H22" s="38"/>
      <c r="I22" s="142" t="s">
        <v>27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30</v>
      </c>
      <c r="J23" s="133" t="s">
        <v>37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39</v>
      </c>
      <c r="E25" s="38"/>
      <c r="F25" s="38"/>
      <c r="G25" s="38"/>
      <c r="H25" s="38"/>
      <c r="I25" s="142" t="s">
        <v>27</v>
      </c>
      <c r="J25" s="133" t="s">
        <v>40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41</v>
      </c>
      <c r="F26" s="38"/>
      <c r="G26" s="38"/>
      <c r="H26" s="38"/>
      <c r="I26" s="142" t="s">
        <v>30</v>
      </c>
      <c r="J26" s="133" t="s">
        <v>42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78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45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47</v>
      </c>
      <c r="G34" s="38"/>
      <c r="H34" s="38"/>
      <c r="I34" s="154" t="s">
        <v>46</v>
      </c>
      <c r="J34" s="154" t="s">
        <v>48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49</v>
      </c>
      <c r="E35" s="142" t="s">
        <v>50</v>
      </c>
      <c r="F35" s="156">
        <f>ROUND((SUM(BE88:BE93)),  2)</f>
        <v>0</v>
      </c>
      <c r="G35" s="38"/>
      <c r="H35" s="38"/>
      <c r="I35" s="157">
        <v>0.20999999999999999</v>
      </c>
      <c r="J35" s="156">
        <f>ROUND(((SUM(BE88:BE93))*I35),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56">
        <f>ROUND((SUM(BF88:BF93)),  2)</f>
        <v>0</v>
      </c>
      <c r="G36" s="38"/>
      <c r="H36" s="38"/>
      <c r="I36" s="157">
        <v>0.14999999999999999</v>
      </c>
      <c r="J36" s="156">
        <f>ROUND(((SUM(BF88:BF93))*I36),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56">
        <f>ROUND((SUM(BG88:BG93)),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53</v>
      </c>
      <c r="F38" s="156">
        <f>ROUND((SUM(BH88:BH93)),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54</v>
      </c>
      <c r="F39" s="156">
        <f>ROUND((SUM(BI88:BI93)),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55</v>
      </c>
      <c r="E41" s="160"/>
      <c r="F41" s="160"/>
      <c r="G41" s="161" t="s">
        <v>56</v>
      </c>
      <c r="H41" s="162" t="s">
        <v>57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FONTÁNY BRUSEL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D.2.1 - TO-01 technologické řešení šachty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HUSOVA ULICE CHRUDIM</v>
      </c>
      <c r="G56" s="40"/>
      <c r="H56" s="40"/>
      <c r="I56" s="32" t="s">
        <v>24</v>
      </c>
      <c r="J56" s="72" t="str">
        <f>IF(J14="","",J14)</f>
        <v>12. 6. 2020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MĚSTO CHRUDIM</v>
      </c>
      <c r="G58" s="40"/>
      <c r="H58" s="40"/>
      <c r="I58" s="32" t="s">
        <v>34</v>
      </c>
      <c r="J58" s="36" t="str">
        <f>E23</f>
        <v>Ing. Miloslav Jelínek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32" t="s">
        <v>39</v>
      </c>
      <c r="J59" s="36" t="str">
        <f>E26</f>
        <v>Ing. Jiří Milička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116</v>
      </c>
      <c r="D61" s="171"/>
      <c r="E61" s="171"/>
      <c r="F61" s="171"/>
      <c r="G61" s="171"/>
      <c r="H61" s="171"/>
      <c r="I61" s="171"/>
      <c r="J61" s="172" t="s">
        <v>117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77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118</v>
      </c>
    </row>
    <row r="64" s="9" customFormat="1" ht="24.96" customHeight="1">
      <c r="A64" s="9"/>
      <c r="B64" s="174"/>
      <c r="C64" s="175"/>
      <c r="D64" s="176" t="s">
        <v>129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622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623</v>
      </c>
      <c r="E66" s="182"/>
      <c r="F66" s="182"/>
      <c r="G66" s="182"/>
      <c r="H66" s="182"/>
      <c r="I66" s="182"/>
      <c r="J66" s="183">
        <f>J92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132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STAVEBNÍ ÚPRAVY FONTÁNY BRUSEL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111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112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113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D.2.1 - TO-01 technologické řešení šachty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22</v>
      </c>
      <c r="D82" s="40"/>
      <c r="E82" s="40"/>
      <c r="F82" s="27" t="str">
        <f>F14</f>
        <v>HUSOVA ULICE CHRUDIM</v>
      </c>
      <c r="G82" s="40"/>
      <c r="H82" s="40"/>
      <c r="I82" s="32" t="s">
        <v>24</v>
      </c>
      <c r="J82" s="72" t="str">
        <f>IF(J14="","",J14)</f>
        <v>12. 6. 2020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26</v>
      </c>
      <c r="D84" s="40"/>
      <c r="E84" s="40"/>
      <c r="F84" s="27" t="str">
        <f>E17</f>
        <v>MĚSTO CHRUDIM</v>
      </c>
      <c r="G84" s="40"/>
      <c r="H84" s="40"/>
      <c r="I84" s="32" t="s">
        <v>34</v>
      </c>
      <c r="J84" s="36" t="str">
        <f>E23</f>
        <v>Ing. Miloslav Jelínek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32</v>
      </c>
      <c r="D85" s="40"/>
      <c r="E85" s="40"/>
      <c r="F85" s="27" t="str">
        <f>IF(E20="","",E20)</f>
        <v>Vyplň údaj</v>
      </c>
      <c r="G85" s="40"/>
      <c r="H85" s="40"/>
      <c r="I85" s="32" t="s">
        <v>39</v>
      </c>
      <c r="J85" s="36" t="str">
        <f>E26</f>
        <v>Ing. Jiří Milička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133</v>
      </c>
      <c r="D87" s="188" t="s">
        <v>64</v>
      </c>
      <c r="E87" s="188" t="s">
        <v>60</v>
      </c>
      <c r="F87" s="188" t="s">
        <v>61</v>
      </c>
      <c r="G87" s="188" t="s">
        <v>134</v>
      </c>
      <c r="H87" s="188" t="s">
        <v>135</v>
      </c>
      <c r="I87" s="188" t="s">
        <v>136</v>
      </c>
      <c r="J87" s="188" t="s">
        <v>117</v>
      </c>
      <c r="K87" s="189" t="s">
        <v>137</v>
      </c>
      <c r="L87" s="190"/>
      <c r="M87" s="92" t="s">
        <v>78</v>
      </c>
      <c r="N87" s="93" t="s">
        <v>49</v>
      </c>
      <c r="O87" s="93" t="s">
        <v>138</v>
      </c>
      <c r="P87" s="93" t="s">
        <v>139</v>
      </c>
      <c r="Q87" s="93" t="s">
        <v>140</v>
      </c>
      <c r="R87" s="93" t="s">
        <v>141</v>
      </c>
      <c r="S87" s="93" t="s">
        <v>142</v>
      </c>
      <c r="T87" s="94" t="s">
        <v>143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144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</f>
        <v>0</v>
      </c>
      <c r="Q88" s="96"/>
      <c r="R88" s="193">
        <f>R89</f>
        <v>0</v>
      </c>
      <c r="S88" s="96"/>
      <c r="T88" s="194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79</v>
      </c>
      <c r="AU88" s="17" t="s">
        <v>118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79</v>
      </c>
      <c r="E89" s="199" t="s">
        <v>560</v>
      </c>
      <c r="F89" s="199" t="s">
        <v>561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P90+P92</f>
        <v>0</v>
      </c>
      <c r="Q89" s="204"/>
      <c r="R89" s="205">
        <f>R90+R92</f>
        <v>0</v>
      </c>
      <c r="S89" s="204"/>
      <c r="T89" s="206">
        <f>T90+T92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89</v>
      </c>
      <c r="AT89" s="208" t="s">
        <v>79</v>
      </c>
      <c r="AU89" s="208" t="s">
        <v>80</v>
      </c>
      <c r="AY89" s="207" t="s">
        <v>147</v>
      </c>
      <c r="BK89" s="209">
        <f>BK90+BK92</f>
        <v>0</v>
      </c>
    </row>
    <row r="90" s="12" customFormat="1" ht="22.8" customHeight="1">
      <c r="A90" s="12"/>
      <c r="B90" s="196"/>
      <c r="C90" s="197"/>
      <c r="D90" s="198" t="s">
        <v>79</v>
      </c>
      <c r="E90" s="210" t="s">
        <v>624</v>
      </c>
      <c r="F90" s="210" t="s">
        <v>625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89</v>
      </c>
      <c r="AT90" s="208" t="s">
        <v>79</v>
      </c>
      <c r="AU90" s="208" t="s">
        <v>87</v>
      </c>
      <c r="AY90" s="207" t="s">
        <v>147</v>
      </c>
      <c r="BK90" s="209">
        <f>BK91</f>
        <v>0</v>
      </c>
    </row>
    <row r="91" s="2" customFormat="1" ht="24.15" customHeight="1">
      <c r="A91" s="38"/>
      <c r="B91" s="39"/>
      <c r="C91" s="212" t="s">
        <v>87</v>
      </c>
      <c r="D91" s="212" t="s">
        <v>149</v>
      </c>
      <c r="E91" s="213" t="s">
        <v>626</v>
      </c>
      <c r="F91" s="214" t="s">
        <v>627</v>
      </c>
      <c r="G91" s="215" t="s">
        <v>529</v>
      </c>
      <c r="H91" s="216">
        <v>1</v>
      </c>
      <c r="I91" s="217"/>
      <c r="J91" s="218">
        <f>ROUND(I91*H91,2)</f>
        <v>0</v>
      </c>
      <c r="K91" s="214" t="s">
        <v>78</v>
      </c>
      <c r="L91" s="44"/>
      <c r="M91" s="219" t="s">
        <v>78</v>
      </c>
      <c r="N91" s="220" t="s">
        <v>50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230</v>
      </c>
      <c r="AT91" s="223" t="s">
        <v>149</v>
      </c>
      <c r="AU91" s="223" t="s">
        <v>89</v>
      </c>
      <c r="AY91" s="17" t="s">
        <v>147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87</v>
      </c>
      <c r="BK91" s="224">
        <f>ROUND(I91*H91,2)</f>
        <v>0</v>
      </c>
      <c r="BL91" s="17" t="s">
        <v>230</v>
      </c>
      <c r="BM91" s="223" t="s">
        <v>628</v>
      </c>
    </row>
    <row r="92" s="12" customFormat="1" ht="22.8" customHeight="1">
      <c r="A92" s="12"/>
      <c r="B92" s="196"/>
      <c r="C92" s="197"/>
      <c r="D92" s="198" t="s">
        <v>79</v>
      </c>
      <c r="E92" s="210" t="s">
        <v>629</v>
      </c>
      <c r="F92" s="210" t="s">
        <v>630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P93</f>
        <v>0</v>
      </c>
      <c r="Q92" s="204"/>
      <c r="R92" s="205">
        <f>R93</f>
        <v>0</v>
      </c>
      <c r="S92" s="204"/>
      <c r="T92" s="206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89</v>
      </c>
      <c r="AT92" s="208" t="s">
        <v>79</v>
      </c>
      <c r="AU92" s="208" t="s">
        <v>87</v>
      </c>
      <c r="AY92" s="207" t="s">
        <v>147</v>
      </c>
      <c r="BK92" s="209">
        <f>BK93</f>
        <v>0</v>
      </c>
    </row>
    <row r="93" s="2" customFormat="1" ht="33" customHeight="1">
      <c r="A93" s="38"/>
      <c r="B93" s="39"/>
      <c r="C93" s="212" t="s">
        <v>89</v>
      </c>
      <c r="D93" s="212" t="s">
        <v>149</v>
      </c>
      <c r="E93" s="213" t="s">
        <v>631</v>
      </c>
      <c r="F93" s="214" t="s">
        <v>632</v>
      </c>
      <c r="G93" s="215" t="s">
        <v>529</v>
      </c>
      <c r="H93" s="216">
        <v>1</v>
      </c>
      <c r="I93" s="217"/>
      <c r="J93" s="218">
        <f>ROUND(I93*H93,2)</f>
        <v>0</v>
      </c>
      <c r="K93" s="214" t="s">
        <v>78</v>
      </c>
      <c r="L93" s="44"/>
      <c r="M93" s="268" t="s">
        <v>78</v>
      </c>
      <c r="N93" s="269" t="s">
        <v>50</v>
      </c>
      <c r="O93" s="270"/>
      <c r="P93" s="271">
        <f>O93*H93</f>
        <v>0</v>
      </c>
      <c r="Q93" s="271">
        <v>0</v>
      </c>
      <c r="R93" s="271">
        <f>Q93*H93</f>
        <v>0</v>
      </c>
      <c r="S93" s="271">
        <v>0</v>
      </c>
      <c r="T93" s="27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230</v>
      </c>
      <c r="AT93" s="223" t="s">
        <v>149</v>
      </c>
      <c r="AU93" s="223" t="s">
        <v>89</v>
      </c>
      <c r="AY93" s="17" t="s">
        <v>147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87</v>
      </c>
      <c r="BK93" s="224">
        <f>ROUND(I93*H93,2)</f>
        <v>0</v>
      </c>
      <c r="BL93" s="17" t="s">
        <v>230</v>
      </c>
      <c r="BM93" s="223" t="s">
        <v>633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mpGYIyIIVs/pf1Y2c+s3Yj8KZ4sP9ZG/z4jHE0DusCXVx6wCZvD1MWAEPhcMMfcbnMw7BA+LidhCb5tdy3PnkA==" hashValue="GvarohQ6sWOJPTBO8ICTplWO2TeYcsxCOWR9zEY+ijncFFLgUYOV8oJ0fqbyrouRQbyzQ/6UYhC/rWxrsY7GAg==" algorithmName="SHA-512" password="CC35"/>
  <autoFilter ref="C87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89</v>
      </c>
    </row>
    <row r="4" hidden="1" s="1" customFormat="1" ht="24.96" customHeight="1">
      <c r="B4" s="20"/>
      <c r="D4" s="140" t="s">
        <v>110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FONTÁNY BRUSEL</v>
      </c>
      <c r="F7" s="142"/>
      <c r="G7" s="142"/>
      <c r="H7" s="142"/>
      <c r="L7" s="20"/>
    </row>
    <row r="8" hidden="1" s="1" customFormat="1" ht="12" customHeight="1">
      <c r="B8" s="20"/>
      <c r="D8" s="142" t="s">
        <v>111</v>
      </c>
      <c r="L8" s="20"/>
    </row>
    <row r="9" hidden="1" s="2" customFormat="1" ht="16.5" customHeight="1">
      <c r="A9" s="38"/>
      <c r="B9" s="44"/>
      <c r="C9" s="38"/>
      <c r="D9" s="38"/>
      <c r="E9" s="143" t="s">
        <v>634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635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78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12. 6. 2020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31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32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34</v>
      </c>
      <c r="E22" s="38"/>
      <c r="F22" s="38"/>
      <c r="G22" s="38"/>
      <c r="H22" s="38"/>
      <c r="I22" s="142" t="s">
        <v>27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30</v>
      </c>
      <c r="J23" s="133" t="s">
        <v>37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39</v>
      </c>
      <c r="E25" s="38"/>
      <c r="F25" s="38"/>
      <c r="G25" s="38"/>
      <c r="H25" s="38"/>
      <c r="I25" s="142" t="s">
        <v>27</v>
      </c>
      <c r="J25" s="133" t="s">
        <v>40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41</v>
      </c>
      <c r="F26" s="38"/>
      <c r="G26" s="38"/>
      <c r="H26" s="38"/>
      <c r="I26" s="142" t="s">
        <v>30</v>
      </c>
      <c r="J26" s="133" t="s">
        <v>42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78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45</v>
      </c>
      <c r="E32" s="38"/>
      <c r="F32" s="38"/>
      <c r="G32" s="38"/>
      <c r="H32" s="38"/>
      <c r="I32" s="38"/>
      <c r="J32" s="153">
        <f>ROUND(J93,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47</v>
      </c>
      <c r="G34" s="38"/>
      <c r="H34" s="38"/>
      <c r="I34" s="154" t="s">
        <v>46</v>
      </c>
      <c r="J34" s="154" t="s">
        <v>48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49</v>
      </c>
      <c r="E35" s="142" t="s">
        <v>50</v>
      </c>
      <c r="F35" s="156">
        <f>ROUND((SUM(BE93:BE298)),  2)</f>
        <v>0</v>
      </c>
      <c r="G35" s="38"/>
      <c r="H35" s="38"/>
      <c r="I35" s="157">
        <v>0.20999999999999999</v>
      </c>
      <c r="J35" s="156">
        <f>ROUND(((SUM(BE93:BE298))*I35),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56">
        <f>ROUND((SUM(BF93:BF298)),  2)</f>
        <v>0</v>
      </c>
      <c r="G36" s="38"/>
      <c r="H36" s="38"/>
      <c r="I36" s="157">
        <v>0.14999999999999999</v>
      </c>
      <c r="J36" s="156">
        <f>ROUND(((SUM(BF93:BF298))*I36),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56">
        <f>ROUND((SUM(BG93:BG298)),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53</v>
      </c>
      <c r="F38" s="156">
        <f>ROUND((SUM(BH93:BH298)),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54</v>
      </c>
      <c r="F39" s="156">
        <f>ROUND((SUM(BI93:BI298)),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55</v>
      </c>
      <c r="E41" s="160"/>
      <c r="F41" s="160"/>
      <c r="G41" s="161" t="s">
        <v>56</v>
      </c>
      <c r="H41" s="162" t="s">
        <v>57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FONTÁNY BRUSEL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634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D.1.1-1 - IO-01, 02 - přípojka vody a kanalizace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HUSOVA ULICE CHRUDIM</v>
      </c>
      <c r="G56" s="40"/>
      <c r="H56" s="40"/>
      <c r="I56" s="32" t="s">
        <v>24</v>
      </c>
      <c r="J56" s="72" t="str">
        <f>IF(J14="","",J14)</f>
        <v>12. 6. 2020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MĚSTO CHRUDIM</v>
      </c>
      <c r="G58" s="40"/>
      <c r="H58" s="40"/>
      <c r="I58" s="32" t="s">
        <v>34</v>
      </c>
      <c r="J58" s="36" t="str">
        <f>E23</f>
        <v>Ing. Miloslav Jelínek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32" t="s">
        <v>39</v>
      </c>
      <c r="J59" s="36" t="str">
        <f>E26</f>
        <v>Ing. Jiří Milička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116</v>
      </c>
      <c r="D61" s="171"/>
      <c r="E61" s="171"/>
      <c r="F61" s="171"/>
      <c r="G61" s="171"/>
      <c r="H61" s="171"/>
      <c r="I61" s="171"/>
      <c r="J61" s="172" t="s">
        <v>117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77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118</v>
      </c>
    </row>
    <row r="64" s="9" customFormat="1" ht="24.96" customHeight="1">
      <c r="A64" s="9"/>
      <c r="B64" s="174"/>
      <c r="C64" s="175"/>
      <c r="D64" s="176" t="s">
        <v>119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120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122</v>
      </c>
      <c r="E66" s="182"/>
      <c r="F66" s="182"/>
      <c r="G66" s="182"/>
      <c r="H66" s="182"/>
      <c r="I66" s="182"/>
      <c r="J66" s="183">
        <f>J225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123</v>
      </c>
      <c r="E67" s="182"/>
      <c r="F67" s="182"/>
      <c r="G67" s="182"/>
      <c r="H67" s="182"/>
      <c r="I67" s="182"/>
      <c r="J67" s="183">
        <f>J237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125</v>
      </c>
      <c r="E68" s="182"/>
      <c r="F68" s="182"/>
      <c r="G68" s="182"/>
      <c r="H68" s="182"/>
      <c r="I68" s="182"/>
      <c r="J68" s="183">
        <f>J250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126</v>
      </c>
      <c r="E69" s="182"/>
      <c r="F69" s="182"/>
      <c r="G69" s="182"/>
      <c r="H69" s="182"/>
      <c r="I69" s="182"/>
      <c r="J69" s="183">
        <f>J279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127</v>
      </c>
      <c r="E70" s="182"/>
      <c r="F70" s="182"/>
      <c r="G70" s="182"/>
      <c r="H70" s="182"/>
      <c r="I70" s="182"/>
      <c r="J70" s="183">
        <f>J291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128</v>
      </c>
      <c r="E71" s="182"/>
      <c r="F71" s="182"/>
      <c r="G71" s="182"/>
      <c r="H71" s="182"/>
      <c r="I71" s="182"/>
      <c r="J71" s="183">
        <f>J297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132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9" t="str">
        <f>E7</f>
        <v>STAVEBNÍ ÚPRAVY FONTÁNY BRUSEL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111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69" t="s">
        <v>634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113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D.1.1-1 - IO-01, 02 - přípojka vody a kanalizace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22</v>
      </c>
      <c r="D87" s="40"/>
      <c r="E87" s="40"/>
      <c r="F87" s="27" t="str">
        <f>F14</f>
        <v>HUSOVA ULICE CHRUDIM</v>
      </c>
      <c r="G87" s="40"/>
      <c r="H87" s="40"/>
      <c r="I87" s="32" t="s">
        <v>24</v>
      </c>
      <c r="J87" s="72" t="str">
        <f>IF(J14="","",J14)</f>
        <v>12. 6. 2020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26</v>
      </c>
      <c r="D89" s="40"/>
      <c r="E89" s="40"/>
      <c r="F89" s="27" t="str">
        <f>E17</f>
        <v>MĚSTO CHRUDIM</v>
      </c>
      <c r="G89" s="40"/>
      <c r="H89" s="40"/>
      <c r="I89" s="32" t="s">
        <v>34</v>
      </c>
      <c r="J89" s="36" t="str">
        <f>E23</f>
        <v>Ing. Miloslav Jelínek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32</v>
      </c>
      <c r="D90" s="40"/>
      <c r="E90" s="40"/>
      <c r="F90" s="27" t="str">
        <f>IF(E20="","",E20)</f>
        <v>Vyplň údaj</v>
      </c>
      <c r="G90" s="40"/>
      <c r="H90" s="40"/>
      <c r="I90" s="32" t="s">
        <v>39</v>
      </c>
      <c r="J90" s="36" t="str">
        <f>E26</f>
        <v>Ing. Jiří Milička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133</v>
      </c>
      <c r="D92" s="188" t="s">
        <v>64</v>
      </c>
      <c r="E92" s="188" t="s">
        <v>60</v>
      </c>
      <c r="F92" s="188" t="s">
        <v>61</v>
      </c>
      <c r="G92" s="188" t="s">
        <v>134</v>
      </c>
      <c r="H92" s="188" t="s">
        <v>135</v>
      </c>
      <c r="I92" s="188" t="s">
        <v>136</v>
      </c>
      <c r="J92" s="188" t="s">
        <v>117</v>
      </c>
      <c r="K92" s="189" t="s">
        <v>137</v>
      </c>
      <c r="L92" s="190"/>
      <c r="M92" s="92" t="s">
        <v>78</v>
      </c>
      <c r="N92" s="93" t="s">
        <v>49</v>
      </c>
      <c r="O92" s="93" t="s">
        <v>138</v>
      </c>
      <c r="P92" s="93" t="s">
        <v>139</v>
      </c>
      <c r="Q92" s="93" t="s">
        <v>140</v>
      </c>
      <c r="R92" s="93" t="s">
        <v>141</v>
      </c>
      <c r="S92" s="93" t="s">
        <v>142</v>
      </c>
      <c r="T92" s="94" t="s">
        <v>143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144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</f>
        <v>0</v>
      </c>
      <c r="Q93" s="96"/>
      <c r="R93" s="193">
        <f>R94</f>
        <v>130.13110825000001</v>
      </c>
      <c r="S93" s="96"/>
      <c r="T93" s="194">
        <f>T94</f>
        <v>16.065000000000001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79</v>
      </c>
      <c r="AU93" s="17" t="s">
        <v>118</v>
      </c>
      <c r="BK93" s="195">
        <f>BK94</f>
        <v>0</v>
      </c>
    </row>
    <row r="94" s="12" customFormat="1" ht="25.92" customHeight="1">
      <c r="A94" s="12"/>
      <c r="B94" s="196"/>
      <c r="C94" s="197"/>
      <c r="D94" s="198" t="s">
        <v>79</v>
      </c>
      <c r="E94" s="199" t="s">
        <v>145</v>
      </c>
      <c r="F94" s="199" t="s">
        <v>146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P95+P225+P237+P250+P279+P291+P297</f>
        <v>0</v>
      </c>
      <c r="Q94" s="204"/>
      <c r="R94" s="205">
        <f>R95+R225+R237+R250+R279+R291+R297</f>
        <v>130.13110825000001</v>
      </c>
      <c r="S94" s="204"/>
      <c r="T94" s="206">
        <f>T95+T225+T237+T250+T279+T291+T297</f>
        <v>16.065000000000001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87</v>
      </c>
      <c r="AT94" s="208" t="s">
        <v>79</v>
      </c>
      <c r="AU94" s="208" t="s">
        <v>80</v>
      </c>
      <c r="AY94" s="207" t="s">
        <v>147</v>
      </c>
      <c r="BK94" s="209">
        <f>BK95+BK225+BK237+BK250+BK279+BK291+BK297</f>
        <v>0</v>
      </c>
    </row>
    <row r="95" s="12" customFormat="1" ht="22.8" customHeight="1">
      <c r="A95" s="12"/>
      <c r="B95" s="196"/>
      <c r="C95" s="197"/>
      <c r="D95" s="198" t="s">
        <v>79</v>
      </c>
      <c r="E95" s="210" t="s">
        <v>87</v>
      </c>
      <c r="F95" s="210" t="s">
        <v>148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SUM(P96:P224)</f>
        <v>0</v>
      </c>
      <c r="Q95" s="204"/>
      <c r="R95" s="205">
        <f>SUM(R96:R224)</f>
        <v>74.881663799999998</v>
      </c>
      <c r="S95" s="204"/>
      <c r="T95" s="206">
        <f>SUM(T96:T224)</f>
        <v>16.065000000000001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87</v>
      </c>
      <c r="AT95" s="208" t="s">
        <v>79</v>
      </c>
      <c r="AU95" s="208" t="s">
        <v>87</v>
      </c>
      <c r="AY95" s="207" t="s">
        <v>147</v>
      </c>
      <c r="BK95" s="209">
        <f>SUM(BK96:BK224)</f>
        <v>0</v>
      </c>
    </row>
    <row r="96" s="2" customFormat="1" ht="37.8" customHeight="1">
      <c r="A96" s="38"/>
      <c r="B96" s="39"/>
      <c r="C96" s="212" t="s">
        <v>87</v>
      </c>
      <c r="D96" s="212" t="s">
        <v>149</v>
      </c>
      <c r="E96" s="213" t="s">
        <v>636</v>
      </c>
      <c r="F96" s="214" t="s">
        <v>637</v>
      </c>
      <c r="G96" s="215" t="s">
        <v>152</v>
      </c>
      <c r="H96" s="216">
        <v>10</v>
      </c>
      <c r="I96" s="217"/>
      <c r="J96" s="218">
        <f>ROUND(I96*H96,2)</f>
        <v>0</v>
      </c>
      <c r="K96" s="214" t="s">
        <v>153</v>
      </c>
      <c r="L96" s="44"/>
      <c r="M96" s="219" t="s">
        <v>78</v>
      </c>
      <c r="N96" s="220" t="s">
        <v>50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154</v>
      </c>
      <c r="AT96" s="223" t="s">
        <v>149</v>
      </c>
      <c r="AU96" s="223" t="s">
        <v>89</v>
      </c>
      <c r="AY96" s="17" t="s">
        <v>147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87</v>
      </c>
      <c r="BK96" s="224">
        <f>ROUND(I96*H96,2)</f>
        <v>0</v>
      </c>
      <c r="BL96" s="17" t="s">
        <v>154</v>
      </c>
      <c r="BM96" s="223" t="s">
        <v>638</v>
      </c>
    </row>
    <row r="97" s="2" customFormat="1" ht="66.75" customHeight="1">
      <c r="A97" s="38"/>
      <c r="B97" s="39"/>
      <c r="C97" s="212" t="s">
        <v>89</v>
      </c>
      <c r="D97" s="212" t="s">
        <v>149</v>
      </c>
      <c r="E97" s="213" t="s">
        <v>160</v>
      </c>
      <c r="F97" s="214" t="s">
        <v>161</v>
      </c>
      <c r="G97" s="215" t="s">
        <v>152</v>
      </c>
      <c r="H97" s="216">
        <v>36.5</v>
      </c>
      <c r="I97" s="217"/>
      <c r="J97" s="218">
        <f>ROUND(I97*H97,2)</f>
        <v>0</v>
      </c>
      <c r="K97" s="214" t="s">
        <v>153</v>
      </c>
      <c r="L97" s="44"/>
      <c r="M97" s="219" t="s">
        <v>78</v>
      </c>
      <c r="N97" s="220" t="s">
        <v>50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0.32500000000000001</v>
      </c>
      <c r="T97" s="222">
        <f>S97*H97</f>
        <v>11.862500000000001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154</v>
      </c>
      <c r="AT97" s="223" t="s">
        <v>149</v>
      </c>
      <c r="AU97" s="223" t="s">
        <v>89</v>
      </c>
      <c r="AY97" s="17" t="s">
        <v>147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87</v>
      </c>
      <c r="BK97" s="224">
        <f>ROUND(I97*H97,2)</f>
        <v>0</v>
      </c>
      <c r="BL97" s="17" t="s">
        <v>154</v>
      </c>
      <c r="BM97" s="223" t="s">
        <v>639</v>
      </c>
    </row>
    <row r="98" s="13" customFormat="1">
      <c r="A98" s="13"/>
      <c r="B98" s="225"/>
      <c r="C98" s="226"/>
      <c r="D98" s="227" t="s">
        <v>156</v>
      </c>
      <c r="E98" s="228" t="s">
        <v>78</v>
      </c>
      <c r="F98" s="229" t="s">
        <v>640</v>
      </c>
      <c r="G98" s="226"/>
      <c r="H98" s="228" t="s">
        <v>78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156</v>
      </c>
      <c r="AU98" s="235" t="s">
        <v>89</v>
      </c>
      <c r="AV98" s="13" t="s">
        <v>87</v>
      </c>
      <c r="AW98" s="13" t="s">
        <v>38</v>
      </c>
      <c r="AX98" s="13" t="s">
        <v>80</v>
      </c>
      <c r="AY98" s="235" t="s">
        <v>147</v>
      </c>
    </row>
    <row r="99" s="14" customFormat="1">
      <c r="A99" s="14"/>
      <c r="B99" s="236"/>
      <c r="C99" s="237"/>
      <c r="D99" s="227" t="s">
        <v>156</v>
      </c>
      <c r="E99" s="238" t="s">
        <v>78</v>
      </c>
      <c r="F99" s="239" t="s">
        <v>641</v>
      </c>
      <c r="G99" s="237"/>
      <c r="H99" s="240">
        <v>20.5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156</v>
      </c>
      <c r="AU99" s="246" t="s">
        <v>89</v>
      </c>
      <c r="AV99" s="14" t="s">
        <v>89</v>
      </c>
      <c r="AW99" s="14" t="s">
        <v>38</v>
      </c>
      <c r="AX99" s="14" t="s">
        <v>80</v>
      </c>
      <c r="AY99" s="246" t="s">
        <v>147</v>
      </c>
    </row>
    <row r="100" s="13" customFormat="1">
      <c r="A100" s="13"/>
      <c r="B100" s="225"/>
      <c r="C100" s="226"/>
      <c r="D100" s="227" t="s">
        <v>156</v>
      </c>
      <c r="E100" s="228" t="s">
        <v>78</v>
      </c>
      <c r="F100" s="229" t="s">
        <v>642</v>
      </c>
      <c r="G100" s="226"/>
      <c r="H100" s="228" t="s">
        <v>78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156</v>
      </c>
      <c r="AU100" s="235" t="s">
        <v>89</v>
      </c>
      <c r="AV100" s="13" t="s">
        <v>87</v>
      </c>
      <c r="AW100" s="13" t="s">
        <v>38</v>
      </c>
      <c r="AX100" s="13" t="s">
        <v>80</v>
      </c>
      <c r="AY100" s="235" t="s">
        <v>147</v>
      </c>
    </row>
    <row r="101" s="14" customFormat="1">
      <c r="A101" s="14"/>
      <c r="B101" s="236"/>
      <c r="C101" s="237"/>
      <c r="D101" s="227" t="s">
        <v>156</v>
      </c>
      <c r="E101" s="238" t="s">
        <v>78</v>
      </c>
      <c r="F101" s="239" t="s">
        <v>643</v>
      </c>
      <c r="G101" s="237"/>
      <c r="H101" s="240">
        <v>16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156</v>
      </c>
      <c r="AU101" s="246" t="s">
        <v>89</v>
      </c>
      <c r="AV101" s="14" t="s">
        <v>89</v>
      </c>
      <c r="AW101" s="14" t="s">
        <v>38</v>
      </c>
      <c r="AX101" s="14" t="s">
        <v>80</v>
      </c>
      <c r="AY101" s="246" t="s">
        <v>147</v>
      </c>
    </row>
    <row r="102" s="15" customFormat="1">
      <c r="A102" s="15"/>
      <c r="B102" s="247"/>
      <c r="C102" s="248"/>
      <c r="D102" s="227" t="s">
        <v>156</v>
      </c>
      <c r="E102" s="249" t="s">
        <v>78</v>
      </c>
      <c r="F102" s="250" t="s">
        <v>159</v>
      </c>
      <c r="G102" s="248"/>
      <c r="H102" s="251">
        <v>36.5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156</v>
      </c>
      <c r="AU102" s="257" t="s">
        <v>89</v>
      </c>
      <c r="AV102" s="15" t="s">
        <v>154</v>
      </c>
      <c r="AW102" s="15" t="s">
        <v>38</v>
      </c>
      <c r="AX102" s="15" t="s">
        <v>87</v>
      </c>
      <c r="AY102" s="257" t="s">
        <v>147</v>
      </c>
    </row>
    <row r="103" s="2" customFormat="1" ht="49.05" customHeight="1">
      <c r="A103" s="38"/>
      <c r="B103" s="39"/>
      <c r="C103" s="212" t="s">
        <v>165</v>
      </c>
      <c r="D103" s="212" t="s">
        <v>149</v>
      </c>
      <c r="E103" s="213" t="s">
        <v>166</v>
      </c>
      <c r="F103" s="214" t="s">
        <v>167</v>
      </c>
      <c r="G103" s="215" t="s">
        <v>168</v>
      </c>
      <c r="H103" s="216">
        <v>20.5</v>
      </c>
      <c r="I103" s="217"/>
      <c r="J103" s="218">
        <f>ROUND(I103*H103,2)</f>
        <v>0</v>
      </c>
      <c r="K103" s="214" t="s">
        <v>153</v>
      </c>
      <c r="L103" s="44"/>
      <c r="M103" s="219" t="s">
        <v>78</v>
      </c>
      <c r="N103" s="220" t="s">
        <v>50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0.20499999999999999</v>
      </c>
      <c r="T103" s="222">
        <f>S103*H103</f>
        <v>4.2024999999999997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154</v>
      </c>
      <c r="AT103" s="223" t="s">
        <v>149</v>
      </c>
      <c r="AU103" s="223" t="s">
        <v>89</v>
      </c>
      <c r="AY103" s="17" t="s">
        <v>147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87</v>
      </c>
      <c r="BK103" s="224">
        <f>ROUND(I103*H103,2)</f>
        <v>0</v>
      </c>
      <c r="BL103" s="17" t="s">
        <v>154</v>
      </c>
      <c r="BM103" s="223" t="s">
        <v>644</v>
      </c>
    </row>
    <row r="104" s="13" customFormat="1">
      <c r="A104" s="13"/>
      <c r="B104" s="225"/>
      <c r="C104" s="226"/>
      <c r="D104" s="227" t="s">
        <v>156</v>
      </c>
      <c r="E104" s="228" t="s">
        <v>78</v>
      </c>
      <c r="F104" s="229" t="s">
        <v>640</v>
      </c>
      <c r="G104" s="226"/>
      <c r="H104" s="228" t="s">
        <v>78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156</v>
      </c>
      <c r="AU104" s="235" t="s">
        <v>89</v>
      </c>
      <c r="AV104" s="13" t="s">
        <v>87</v>
      </c>
      <c r="AW104" s="13" t="s">
        <v>38</v>
      </c>
      <c r="AX104" s="13" t="s">
        <v>80</v>
      </c>
      <c r="AY104" s="235" t="s">
        <v>147</v>
      </c>
    </row>
    <row r="105" s="14" customFormat="1">
      <c r="A105" s="14"/>
      <c r="B105" s="236"/>
      <c r="C105" s="237"/>
      <c r="D105" s="227" t="s">
        <v>156</v>
      </c>
      <c r="E105" s="238" t="s">
        <v>78</v>
      </c>
      <c r="F105" s="239" t="s">
        <v>645</v>
      </c>
      <c r="G105" s="237"/>
      <c r="H105" s="240">
        <v>20.5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156</v>
      </c>
      <c r="AU105" s="246" t="s">
        <v>89</v>
      </c>
      <c r="AV105" s="14" t="s">
        <v>89</v>
      </c>
      <c r="AW105" s="14" t="s">
        <v>38</v>
      </c>
      <c r="AX105" s="14" t="s">
        <v>80</v>
      </c>
      <c r="AY105" s="246" t="s">
        <v>147</v>
      </c>
    </row>
    <row r="106" s="15" customFormat="1">
      <c r="A106" s="15"/>
      <c r="B106" s="247"/>
      <c r="C106" s="248"/>
      <c r="D106" s="227" t="s">
        <v>156</v>
      </c>
      <c r="E106" s="249" t="s">
        <v>78</v>
      </c>
      <c r="F106" s="250" t="s">
        <v>159</v>
      </c>
      <c r="G106" s="248"/>
      <c r="H106" s="251">
        <v>20.5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156</v>
      </c>
      <c r="AU106" s="257" t="s">
        <v>89</v>
      </c>
      <c r="AV106" s="15" t="s">
        <v>154</v>
      </c>
      <c r="AW106" s="15" t="s">
        <v>38</v>
      </c>
      <c r="AX106" s="15" t="s">
        <v>87</v>
      </c>
      <c r="AY106" s="257" t="s">
        <v>147</v>
      </c>
    </row>
    <row r="107" s="2" customFormat="1" ht="90" customHeight="1">
      <c r="A107" s="38"/>
      <c r="B107" s="39"/>
      <c r="C107" s="212" t="s">
        <v>154</v>
      </c>
      <c r="D107" s="212" t="s">
        <v>149</v>
      </c>
      <c r="E107" s="213" t="s">
        <v>646</v>
      </c>
      <c r="F107" s="214" t="s">
        <v>647</v>
      </c>
      <c r="G107" s="215" t="s">
        <v>168</v>
      </c>
      <c r="H107" s="216">
        <v>35</v>
      </c>
      <c r="I107" s="217"/>
      <c r="J107" s="218">
        <f>ROUND(I107*H107,2)</f>
        <v>0</v>
      </c>
      <c r="K107" s="214" t="s">
        <v>153</v>
      </c>
      <c r="L107" s="44"/>
      <c r="M107" s="219" t="s">
        <v>78</v>
      </c>
      <c r="N107" s="220" t="s">
        <v>50</v>
      </c>
      <c r="O107" s="84"/>
      <c r="P107" s="221">
        <f>O107*H107</f>
        <v>0</v>
      </c>
      <c r="Q107" s="221">
        <v>0.036900000000000002</v>
      </c>
      <c r="R107" s="221">
        <f>Q107*H107</f>
        <v>1.2915000000000001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154</v>
      </c>
      <c r="AT107" s="223" t="s">
        <v>149</v>
      </c>
      <c r="AU107" s="223" t="s">
        <v>89</v>
      </c>
      <c r="AY107" s="17" t="s">
        <v>147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87</v>
      </c>
      <c r="BK107" s="224">
        <f>ROUND(I107*H107,2)</f>
        <v>0</v>
      </c>
      <c r="BL107" s="17" t="s">
        <v>154</v>
      </c>
      <c r="BM107" s="223" t="s">
        <v>648</v>
      </c>
    </row>
    <row r="108" s="13" customFormat="1">
      <c r="A108" s="13"/>
      <c r="B108" s="225"/>
      <c r="C108" s="226"/>
      <c r="D108" s="227" t="s">
        <v>156</v>
      </c>
      <c r="E108" s="228" t="s">
        <v>78</v>
      </c>
      <c r="F108" s="229" t="s">
        <v>649</v>
      </c>
      <c r="G108" s="226"/>
      <c r="H108" s="228" t="s">
        <v>78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156</v>
      </c>
      <c r="AU108" s="235" t="s">
        <v>89</v>
      </c>
      <c r="AV108" s="13" t="s">
        <v>87</v>
      </c>
      <c r="AW108" s="13" t="s">
        <v>38</v>
      </c>
      <c r="AX108" s="13" t="s">
        <v>80</v>
      </c>
      <c r="AY108" s="235" t="s">
        <v>147</v>
      </c>
    </row>
    <row r="109" s="14" customFormat="1">
      <c r="A109" s="14"/>
      <c r="B109" s="236"/>
      <c r="C109" s="237"/>
      <c r="D109" s="227" t="s">
        <v>156</v>
      </c>
      <c r="E109" s="238" t="s">
        <v>78</v>
      </c>
      <c r="F109" s="239" t="s">
        <v>650</v>
      </c>
      <c r="G109" s="237"/>
      <c r="H109" s="240">
        <v>35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156</v>
      </c>
      <c r="AU109" s="246" t="s">
        <v>89</v>
      </c>
      <c r="AV109" s="14" t="s">
        <v>89</v>
      </c>
      <c r="AW109" s="14" t="s">
        <v>38</v>
      </c>
      <c r="AX109" s="14" t="s">
        <v>80</v>
      </c>
      <c r="AY109" s="246" t="s">
        <v>147</v>
      </c>
    </row>
    <row r="110" s="15" customFormat="1">
      <c r="A110" s="15"/>
      <c r="B110" s="247"/>
      <c r="C110" s="248"/>
      <c r="D110" s="227" t="s">
        <v>156</v>
      </c>
      <c r="E110" s="249" t="s">
        <v>78</v>
      </c>
      <c r="F110" s="250" t="s">
        <v>159</v>
      </c>
      <c r="G110" s="248"/>
      <c r="H110" s="251">
        <v>35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156</v>
      </c>
      <c r="AU110" s="257" t="s">
        <v>89</v>
      </c>
      <c r="AV110" s="15" t="s">
        <v>154</v>
      </c>
      <c r="AW110" s="15" t="s">
        <v>38</v>
      </c>
      <c r="AX110" s="15" t="s">
        <v>87</v>
      </c>
      <c r="AY110" s="257" t="s">
        <v>147</v>
      </c>
    </row>
    <row r="111" s="2" customFormat="1" ht="37.8" customHeight="1">
      <c r="A111" s="38"/>
      <c r="B111" s="39"/>
      <c r="C111" s="212" t="s">
        <v>175</v>
      </c>
      <c r="D111" s="212" t="s">
        <v>149</v>
      </c>
      <c r="E111" s="213" t="s">
        <v>176</v>
      </c>
      <c r="F111" s="214" t="s">
        <v>177</v>
      </c>
      <c r="G111" s="215" t="s">
        <v>178</v>
      </c>
      <c r="H111" s="216">
        <v>44</v>
      </c>
      <c r="I111" s="217"/>
      <c r="J111" s="218">
        <f>ROUND(I111*H111,2)</f>
        <v>0</v>
      </c>
      <c r="K111" s="214" t="s">
        <v>153</v>
      </c>
      <c r="L111" s="44"/>
      <c r="M111" s="219" t="s">
        <v>78</v>
      </c>
      <c r="N111" s="220" t="s">
        <v>50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154</v>
      </c>
      <c r="AT111" s="223" t="s">
        <v>149</v>
      </c>
      <c r="AU111" s="223" t="s">
        <v>89</v>
      </c>
      <c r="AY111" s="17" t="s">
        <v>147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87</v>
      </c>
      <c r="BK111" s="224">
        <f>ROUND(I111*H111,2)</f>
        <v>0</v>
      </c>
      <c r="BL111" s="17" t="s">
        <v>154</v>
      </c>
      <c r="BM111" s="223" t="s">
        <v>651</v>
      </c>
    </row>
    <row r="112" s="13" customFormat="1">
      <c r="A112" s="13"/>
      <c r="B112" s="225"/>
      <c r="C112" s="226"/>
      <c r="D112" s="227" t="s">
        <v>156</v>
      </c>
      <c r="E112" s="228" t="s">
        <v>78</v>
      </c>
      <c r="F112" s="229" t="s">
        <v>649</v>
      </c>
      <c r="G112" s="226"/>
      <c r="H112" s="228" t="s">
        <v>78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156</v>
      </c>
      <c r="AU112" s="235" t="s">
        <v>89</v>
      </c>
      <c r="AV112" s="13" t="s">
        <v>87</v>
      </c>
      <c r="AW112" s="13" t="s">
        <v>38</v>
      </c>
      <c r="AX112" s="13" t="s">
        <v>80</v>
      </c>
      <c r="AY112" s="235" t="s">
        <v>147</v>
      </c>
    </row>
    <row r="113" s="14" customFormat="1">
      <c r="A113" s="14"/>
      <c r="B113" s="236"/>
      <c r="C113" s="237"/>
      <c r="D113" s="227" t="s">
        <v>156</v>
      </c>
      <c r="E113" s="238" t="s">
        <v>78</v>
      </c>
      <c r="F113" s="239" t="s">
        <v>652</v>
      </c>
      <c r="G113" s="237"/>
      <c r="H113" s="240">
        <v>36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156</v>
      </c>
      <c r="AU113" s="246" t="s">
        <v>89</v>
      </c>
      <c r="AV113" s="14" t="s">
        <v>89</v>
      </c>
      <c r="AW113" s="14" t="s">
        <v>38</v>
      </c>
      <c r="AX113" s="14" t="s">
        <v>80</v>
      </c>
      <c r="AY113" s="246" t="s">
        <v>147</v>
      </c>
    </row>
    <row r="114" s="14" customFormat="1">
      <c r="A114" s="14"/>
      <c r="B114" s="236"/>
      <c r="C114" s="237"/>
      <c r="D114" s="227" t="s">
        <v>156</v>
      </c>
      <c r="E114" s="238" t="s">
        <v>78</v>
      </c>
      <c r="F114" s="239" t="s">
        <v>653</v>
      </c>
      <c r="G114" s="237"/>
      <c r="H114" s="240">
        <v>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156</v>
      </c>
      <c r="AU114" s="246" t="s">
        <v>89</v>
      </c>
      <c r="AV114" s="14" t="s">
        <v>89</v>
      </c>
      <c r="AW114" s="14" t="s">
        <v>38</v>
      </c>
      <c r="AX114" s="14" t="s">
        <v>80</v>
      </c>
      <c r="AY114" s="246" t="s">
        <v>147</v>
      </c>
    </row>
    <row r="115" s="15" customFormat="1">
      <c r="A115" s="15"/>
      <c r="B115" s="247"/>
      <c r="C115" s="248"/>
      <c r="D115" s="227" t="s">
        <v>156</v>
      </c>
      <c r="E115" s="249" t="s">
        <v>78</v>
      </c>
      <c r="F115" s="250" t="s">
        <v>159</v>
      </c>
      <c r="G115" s="248"/>
      <c r="H115" s="251">
        <v>44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156</v>
      </c>
      <c r="AU115" s="257" t="s">
        <v>89</v>
      </c>
      <c r="AV115" s="15" t="s">
        <v>154</v>
      </c>
      <c r="AW115" s="15" t="s">
        <v>38</v>
      </c>
      <c r="AX115" s="15" t="s">
        <v>87</v>
      </c>
      <c r="AY115" s="257" t="s">
        <v>147</v>
      </c>
    </row>
    <row r="116" s="2" customFormat="1" ht="37.8" customHeight="1">
      <c r="A116" s="38"/>
      <c r="B116" s="39"/>
      <c r="C116" s="212" t="s">
        <v>180</v>
      </c>
      <c r="D116" s="212" t="s">
        <v>149</v>
      </c>
      <c r="E116" s="213" t="s">
        <v>181</v>
      </c>
      <c r="F116" s="214" t="s">
        <v>182</v>
      </c>
      <c r="G116" s="215" t="s">
        <v>178</v>
      </c>
      <c r="H116" s="216">
        <v>12.300000000000001</v>
      </c>
      <c r="I116" s="217"/>
      <c r="J116" s="218">
        <f>ROUND(I116*H116,2)</f>
        <v>0</v>
      </c>
      <c r="K116" s="214" t="s">
        <v>153</v>
      </c>
      <c r="L116" s="44"/>
      <c r="M116" s="219" t="s">
        <v>78</v>
      </c>
      <c r="N116" s="220" t="s">
        <v>50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154</v>
      </c>
      <c r="AT116" s="223" t="s">
        <v>149</v>
      </c>
      <c r="AU116" s="223" t="s">
        <v>89</v>
      </c>
      <c r="AY116" s="17" t="s">
        <v>147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87</v>
      </c>
      <c r="BK116" s="224">
        <f>ROUND(I116*H116,2)</f>
        <v>0</v>
      </c>
      <c r="BL116" s="17" t="s">
        <v>154</v>
      </c>
      <c r="BM116" s="223" t="s">
        <v>654</v>
      </c>
    </row>
    <row r="117" s="13" customFormat="1">
      <c r="A117" s="13"/>
      <c r="B117" s="225"/>
      <c r="C117" s="226"/>
      <c r="D117" s="227" t="s">
        <v>156</v>
      </c>
      <c r="E117" s="228" t="s">
        <v>78</v>
      </c>
      <c r="F117" s="229" t="s">
        <v>655</v>
      </c>
      <c r="G117" s="226"/>
      <c r="H117" s="228" t="s">
        <v>78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156</v>
      </c>
      <c r="AU117" s="235" t="s">
        <v>89</v>
      </c>
      <c r="AV117" s="13" t="s">
        <v>87</v>
      </c>
      <c r="AW117" s="13" t="s">
        <v>38</v>
      </c>
      <c r="AX117" s="13" t="s">
        <v>80</v>
      </c>
      <c r="AY117" s="235" t="s">
        <v>147</v>
      </c>
    </row>
    <row r="118" s="14" customFormat="1">
      <c r="A118" s="14"/>
      <c r="B118" s="236"/>
      <c r="C118" s="237"/>
      <c r="D118" s="227" t="s">
        <v>156</v>
      </c>
      <c r="E118" s="238" t="s">
        <v>78</v>
      </c>
      <c r="F118" s="239" t="s">
        <v>656</v>
      </c>
      <c r="G118" s="237"/>
      <c r="H118" s="240">
        <v>3.6000000000000001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156</v>
      </c>
      <c r="AU118" s="246" t="s">
        <v>89</v>
      </c>
      <c r="AV118" s="14" t="s">
        <v>89</v>
      </c>
      <c r="AW118" s="14" t="s">
        <v>38</v>
      </c>
      <c r="AX118" s="14" t="s">
        <v>80</v>
      </c>
      <c r="AY118" s="246" t="s">
        <v>147</v>
      </c>
    </row>
    <row r="119" s="14" customFormat="1">
      <c r="A119" s="14"/>
      <c r="B119" s="236"/>
      <c r="C119" s="237"/>
      <c r="D119" s="227" t="s">
        <v>156</v>
      </c>
      <c r="E119" s="238" t="s">
        <v>78</v>
      </c>
      <c r="F119" s="239" t="s">
        <v>657</v>
      </c>
      <c r="G119" s="237"/>
      <c r="H119" s="240">
        <v>2.7000000000000002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156</v>
      </c>
      <c r="AU119" s="246" t="s">
        <v>89</v>
      </c>
      <c r="AV119" s="14" t="s">
        <v>89</v>
      </c>
      <c r="AW119" s="14" t="s">
        <v>38</v>
      </c>
      <c r="AX119" s="14" t="s">
        <v>80</v>
      </c>
      <c r="AY119" s="246" t="s">
        <v>147</v>
      </c>
    </row>
    <row r="120" s="13" customFormat="1">
      <c r="A120" s="13"/>
      <c r="B120" s="225"/>
      <c r="C120" s="226"/>
      <c r="D120" s="227" t="s">
        <v>156</v>
      </c>
      <c r="E120" s="228" t="s">
        <v>78</v>
      </c>
      <c r="F120" s="229" t="s">
        <v>658</v>
      </c>
      <c r="G120" s="226"/>
      <c r="H120" s="228" t="s">
        <v>78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156</v>
      </c>
      <c r="AU120" s="235" t="s">
        <v>89</v>
      </c>
      <c r="AV120" s="13" t="s">
        <v>87</v>
      </c>
      <c r="AW120" s="13" t="s">
        <v>38</v>
      </c>
      <c r="AX120" s="13" t="s">
        <v>80</v>
      </c>
      <c r="AY120" s="235" t="s">
        <v>147</v>
      </c>
    </row>
    <row r="121" s="14" customFormat="1">
      <c r="A121" s="14"/>
      <c r="B121" s="236"/>
      <c r="C121" s="237"/>
      <c r="D121" s="227" t="s">
        <v>156</v>
      </c>
      <c r="E121" s="238" t="s">
        <v>78</v>
      </c>
      <c r="F121" s="239" t="s">
        <v>659</v>
      </c>
      <c r="G121" s="237"/>
      <c r="H121" s="240">
        <v>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156</v>
      </c>
      <c r="AU121" s="246" t="s">
        <v>89</v>
      </c>
      <c r="AV121" s="14" t="s">
        <v>89</v>
      </c>
      <c r="AW121" s="14" t="s">
        <v>38</v>
      </c>
      <c r="AX121" s="14" t="s">
        <v>80</v>
      </c>
      <c r="AY121" s="246" t="s">
        <v>147</v>
      </c>
    </row>
    <row r="122" s="15" customFormat="1">
      <c r="A122" s="15"/>
      <c r="B122" s="247"/>
      <c r="C122" s="248"/>
      <c r="D122" s="227" t="s">
        <v>156</v>
      </c>
      <c r="E122" s="249" t="s">
        <v>78</v>
      </c>
      <c r="F122" s="250" t="s">
        <v>159</v>
      </c>
      <c r="G122" s="248"/>
      <c r="H122" s="251">
        <v>12.300000000000001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156</v>
      </c>
      <c r="AU122" s="257" t="s">
        <v>89</v>
      </c>
      <c r="AV122" s="15" t="s">
        <v>154</v>
      </c>
      <c r="AW122" s="15" t="s">
        <v>38</v>
      </c>
      <c r="AX122" s="15" t="s">
        <v>87</v>
      </c>
      <c r="AY122" s="257" t="s">
        <v>147</v>
      </c>
    </row>
    <row r="123" s="2" customFormat="1" ht="37.8" customHeight="1">
      <c r="A123" s="38"/>
      <c r="B123" s="39"/>
      <c r="C123" s="212" t="s">
        <v>189</v>
      </c>
      <c r="D123" s="212" t="s">
        <v>149</v>
      </c>
      <c r="E123" s="213" t="s">
        <v>190</v>
      </c>
      <c r="F123" s="214" t="s">
        <v>191</v>
      </c>
      <c r="G123" s="215" t="s">
        <v>178</v>
      </c>
      <c r="H123" s="216">
        <v>12.300000000000001</v>
      </c>
      <c r="I123" s="217"/>
      <c r="J123" s="218">
        <f>ROUND(I123*H123,2)</f>
        <v>0</v>
      </c>
      <c r="K123" s="214" t="s">
        <v>153</v>
      </c>
      <c r="L123" s="44"/>
      <c r="M123" s="219" t="s">
        <v>78</v>
      </c>
      <c r="N123" s="220" t="s">
        <v>50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154</v>
      </c>
      <c r="AT123" s="223" t="s">
        <v>149</v>
      </c>
      <c r="AU123" s="223" t="s">
        <v>89</v>
      </c>
      <c r="AY123" s="17" t="s">
        <v>147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87</v>
      </c>
      <c r="BK123" s="224">
        <f>ROUND(I123*H123,2)</f>
        <v>0</v>
      </c>
      <c r="BL123" s="17" t="s">
        <v>154</v>
      </c>
      <c r="BM123" s="223" t="s">
        <v>660</v>
      </c>
    </row>
    <row r="124" s="2" customFormat="1" ht="44.25" customHeight="1">
      <c r="A124" s="38"/>
      <c r="B124" s="39"/>
      <c r="C124" s="212" t="s">
        <v>193</v>
      </c>
      <c r="D124" s="212" t="s">
        <v>149</v>
      </c>
      <c r="E124" s="213" t="s">
        <v>194</v>
      </c>
      <c r="F124" s="214" t="s">
        <v>195</v>
      </c>
      <c r="G124" s="215" t="s">
        <v>178</v>
      </c>
      <c r="H124" s="216">
        <v>63.372999999999998</v>
      </c>
      <c r="I124" s="217"/>
      <c r="J124" s="218">
        <f>ROUND(I124*H124,2)</f>
        <v>0</v>
      </c>
      <c r="K124" s="214" t="s">
        <v>153</v>
      </c>
      <c r="L124" s="44"/>
      <c r="M124" s="219" t="s">
        <v>78</v>
      </c>
      <c r="N124" s="220" t="s">
        <v>50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154</v>
      </c>
      <c r="AT124" s="223" t="s">
        <v>149</v>
      </c>
      <c r="AU124" s="223" t="s">
        <v>89</v>
      </c>
      <c r="AY124" s="17" t="s">
        <v>147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87</v>
      </c>
      <c r="BK124" s="224">
        <f>ROUND(I124*H124,2)</f>
        <v>0</v>
      </c>
      <c r="BL124" s="17" t="s">
        <v>154</v>
      </c>
      <c r="BM124" s="223" t="s">
        <v>661</v>
      </c>
    </row>
    <row r="125" s="13" customFormat="1">
      <c r="A125" s="13"/>
      <c r="B125" s="225"/>
      <c r="C125" s="226"/>
      <c r="D125" s="227" t="s">
        <v>156</v>
      </c>
      <c r="E125" s="228" t="s">
        <v>78</v>
      </c>
      <c r="F125" s="229" t="s">
        <v>662</v>
      </c>
      <c r="G125" s="226"/>
      <c r="H125" s="228" t="s">
        <v>78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156</v>
      </c>
      <c r="AU125" s="235" t="s">
        <v>89</v>
      </c>
      <c r="AV125" s="13" t="s">
        <v>87</v>
      </c>
      <c r="AW125" s="13" t="s">
        <v>38</v>
      </c>
      <c r="AX125" s="13" t="s">
        <v>80</v>
      </c>
      <c r="AY125" s="235" t="s">
        <v>147</v>
      </c>
    </row>
    <row r="126" s="14" customFormat="1">
      <c r="A126" s="14"/>
      <c r="B126" s="236"/>
      <c r="C126" s="237"/>
      <c r="D126" s="227" t="s">
        <v>156</v>
      </c>
      <c r="E126" s="238" t="s">
        <v>78</v>
      </c>
      <c r="F126" s="239" t="s">
        <v>663</v>
      </c>
      <c r="G126" s="237"/>
      <c r="H126" s="240">
        <v>29.725000000000001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156</v>
      </c>
      <c r="AU126" s="246" t="s">
        <v>89</v>
      </c>
      <c r="AV126" s="14" t="s">
        <v>89</v>
      </c>
      <c r="AW126" s="14" t="s">
        <v>38</v>
      </c>
      <c r="AX126" s="14" t="s">
        <v>80</v>
      </c>
      <c r="AY126" s="246" t="s">
        <v>147</v>
      </c>
    </row>
    <row r="127" s="13" customFormat="1">
      <c r="A127" s="13"/>
      <c r="B127" s="225"/>
      <c r="C127" s="226"/>
      <c r="D127" s="227" t="s">
        <v>156</v>
      </c>
      <c r="E127" s="228" t="s">
        <v>78</v>
      </c>
      <c r="F127" s="229" t="s">
        <v>664</v>
      </c>
      <c r="G127" s="226"/>
      <c r="H127" s="228" t="s">
        <v>78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156</v>
      </c>
      <c r="AU127" s="235" t="s">
        <v>89</v>
      </c>
      <c r="AV127" s="13" t="s">
        <v>87</v>
      </c>
      <c r="AW127" s="13" t="s">
        <v>38</v>
      </c>
      <c r="AX127" s="13" t="s">
        <v>80</v>
      </c>
      <c r="AY127" s="235" t="s">
        <v>147</v>
      </c>
    </row>
    <row r="128" s="14" customFormat="1">
      <c r="A128" s="14"/>
      <c r="B128" s="236"/>
      <c r="C128" s="237"/>
      <c r="D128" s="227" t="s">
        <v>156</v>
      </c>
      <c r="E128" s="238" t="s">
        <v>78</v>
      </c>
      <c r="F128" s="239" t="s">
        <v>665</v>
      </c>
      <c r="G128" s="237"/>
      <c r="H128" s="240">
        <v>2.8079999999999998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156</v>
      </c>
      <c r="AU128" s="246" t="s">
        <v>89</v>
      </c>
      <c r="AV128" s="14" t="s">
        <v>89</v>
      </c>
      <c r="AW128" s="14" t="s">
        <v>38</v>
      </c>
      <c r="AX128" s="14" t="s">
        <v>80</v>
      </c>
      <c r="AY128" s="246" t="s">
        <v>147</v>
      </c>
    </row>
    <row r="129" s="13" customFormat="1">
      <c r="A129" s="13"/>
      <c r="B129" s="225"/>
      <c r="C129" s="226"/>
      <c r="D129" s="227" t="s">
        <v>156</v>
      </c>
      <c r="E129" s="228" t="s">
        <v>78</v>
      </c>
      <c r="F129" s="229" t="s">
        <v>666</v>
      </c>
      <c r="G129" s="226"/>
      <c r="H129" s="228" t="s">
        <v>78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156</v>
      </c>
      <c r="AU129" s="235" t="s">
        <v>89</v>
      </c>
      <c r="AV129" s="13" t="s">
        <v>87</v>
      </c>
      <c r="AW129" s="13" t="s">
        <v>38</v>
      </c>
      <c r="AX129" s="13" t="s">
        <v>80</v>
      </c>
      <c r="AY129" s="235" t="s">
        <v>147</v>
      </c>
    </row>
    <row r="130" s="14" customFormat="1">
      <c r="A130" s="14"/>
      <c r="B130" s="236"/>
      <c r="C130" s="237"/>
      <c r="D130" s="227" t="s">
        <v>156</v>
      </c>
      <c r="E130" s="238" t="s">
        <v>78</v>
      </c>
      <c r="F130" s="239" t="s">
        <v>667</v>
      </c>
      <c r="G130" s="237"/>
      <c r="H130" s="240">
        <v>14.039999999999999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156</v>
      </c>
      <c r="AU130" s="246" t="s">
        <v>89</v>
      </c>
      <c r="AV130" s="14" t="s">
        <v>89</v>
      </c>
      <c r="AW130" s="14" t="s">
        <v>38</v>
      </c>
      <c r="AX130" s="14" t="s">
        <v>80</v>
      </c>
      <c r="AY130" s="246" t="s">
        <v>147</v>
      </c>
    </row>
    <row r="131" s="14" customFormat="1">
      <c r="A131" s="14"/>
      <c r="B131" s="236"/>
      <c r="C131" s="237"/>
      <c r="D131" s="227" t="s">
        <v>156</v>
      </c>
      <c r="E131" s="238" t="s">
        <v>78</v>
      </c>
      <c r="F131" s="239" t="s">
        <v>668</v>
      </c>
      <c r="G131" s="237"/>
      <c r="H131" s="240">
        <v>16.800000000000001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156</v>
      </c>
      <c r="AU131" s="246" t="s">
        <v>89</v>
      </c>
      <c r="AV131" s="14" t="s">
        <v>89</v>
      </c>
      <c r="AW131" s="14" t="s">
        <v>38</v>
      </c>
      <c r="AX131" s="14" t="s">
        <v>80</v>
      </c>
      <c r="AY131" s="246" t="s">
        <v>147</v>
      </c>
    </row>
    <row r="132" s="15" customFormat="1">
      <c r="A132" s="15"/>
      <c r="B132" s="247"/>
      <c r="C132" s="248"/>
      <c r="D132" s="227" t="s">
        <v>156</v>
      </c>
      <c r="E132" s="249" t="s">
        <v>78</v>
      </c>
      <c r="F132" s="250" t="s">
        <v>159</v>
      </c>
      <c r="G132" s="248"/>
      <c r="H132" s="251">
        <v>63.372999999999998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156</v>
      </c>
      <c r="AU132" s="257" t="s">
        <v>89</v>
      </c>
      <c r="AV132" s="15" t="s">
        <v>154</v>
      </c>
      <c r="AW132" s="15" t="s">
        <v>38</v>
      </c>
      <c r="AX132" s="15" t="s">
        <v>87</v>
      </c>
      <c r="AY132" s="257" t="s">
        <v>147</v>
      </c>
    </row>
    <row r="133" s="2" customFormat="1" ht="49.05" customHeight="1">
      <c r="A133" s="38"/>
      <c r="B133" s="39"/>
      <c r="C133" s="212" t="s">
        <v>199</v>
      </c>
      <c r="D133" s="212" t="s">
        <v>149</v>
      </c>
      <c r="E133" s="213" t="s">
        <v>200</v>
      </c>
      <c r="F133" s="214" t="s">
        <v>201</v>
      </c>
      <c r="G133" s="215" t="s">
        <v>178</v>
      </c>
      <c r="H133" s="216">
        <v>63.372999999999998</v>
      </c>
      <c r="I133" s="217"/>
      <c r="J133" s="218">
        <f>ROUND(I133*H133,2)</f>
        <v>0</v>
      </c>
      <c r="K133" s="214" t="s">
        <v>153</v>
      </c>
      <c r="L133" s="44"/>
      <c r="M133" s="219" t="s">
        <v>78</v>
      </c>
      <c r="N133" s="220" t="s">
        <v>50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154</v>
      </c>
      <c r="AT133" s="223" t="s">
        <v>149</v>
      </c>
      <c r="AU133" s="223" t="s">
        <v>89</v>
      </c>
      <c r="AY133" s="17" t="s">
        <v>147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87</v>
      </c>
      <c r="BK133" s="224">
        <f>ROUND(I133*H133,2)</f>
        <v>0</v>
      </c>
      <c r="BL133" s="17" t="s">
        <v>154</v>
      </c>
      <c r="BM133" s="223" t="s">
        <v>669</v>
      </c>
    </row>
    <row r="134" s="2" customFormat="1" ht="37.8" customHeight="1">
      <c r="A134" s="38"/>
      <c r="B134" s="39"/>
      <c r="C134" s="212" t="s">
        <v>203</v>
      </c>
      <c r="D134" s="212" t="s">
        <v>149</v>
      </c>
      <c r="E134" s="213" t="s">
        <v>204</v>
      </c>
      <c r="F134" s="214" t="s">
        <v>205</v>
      </c>
      <c r="G134" s="215" t="s">
        <v>152</v>
      </c>
      <c r="H134" s="216">
        <v>143.56999999999999</v>
      </c>
      <c r="I134" s="217"/>
      <c r="J134" s="218">
        <f>ROUND(I134*H134,2)</f>
        <v>0</v>
      </c>
      <c r="K134" s="214" t="s">
        <v>153</v>
      </c>
      <c r="L134" s="44"/>
      <c r="M134" s="219" t="s">
        <v>78</v>
      </c>
      <c r="N134" s="220" t="s">
        <v>50</v>
      </c>
      <c r="O134" s="84"/>
      <c r="P134" s="221">
        <f>O134*H134</f>
        <v>0</v>
      </c>
      <c r="Q134" s="221">
        <v>0.00084000000000000003</v>
      </c>
      <c r="R134" s="221">
        <f>Q134*H134</f>
        <v>0.12059880000000001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154</v>
      </c>
      <c r="AT134" s="223" t="s">
        <v>149</v>
      </c>
      <c r="AU134" s="223" t="s">
        <v>89</v>
      </c>
      <c r="AY134" s="17" t="s">
        <v>147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87</v>
      </c>
      <c r="BK134" s="224">
        <f>ROUND(I134*H134,2)</f>
        <v>0</v>
      </c>
      <c r="BL134" s="17" t="s">
        <v>154</v>
      </c>
      <c r="BM134" s="223" t="s">
        <v>670</v>
      </c>
    </row>
    <row r="135" s="13" customFormat="1">
      <c r="A135" s="13"/>
      <c r="B135" s="225"/>
      <c r="C135" s="226"/>
      <c r="D135" s="227" t="s">
        <v>156</v>
      </c>
      <c r="E135" s="228" t="s">
        <v>78</v>
      </c>
      <c r="F135" s="229" t="s">
        <v>662</v>
      </c>
      <c r="G135" s="226"/>
      <c r="H135" s="228" t="s">
        <v>78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156</v>
      </c>
      <c r="AU135" s="235" t="s">
        <v>89</v>
      </c>
      <c r="AV135" s="13" t="s">
        <v>87</v>
      </c>
      <c r="AW135" s="13" t="s">
        <v>38</v>
      </c>
      <c r="AX135" s="13" t="s">
        <v>80</v>
      </c>
      <c r="AY135" s="235" t="s">
        <v>147</v>
      </c>
    </row>
    <row r="136" s="14" customFormat="1">
      <c r="A136" s="14"/>
      <c r="B136" s="236"/>
      <c r="C136" s="237"/>
      <c r="D136" s="227" t="s">
        <v>156</v>
      </c>
      <c r="E136" s="238" t="s">
        <v>78</v>
      </c>
      <c r="F136" s="239" t="s">
        <v>671</v>
      </c>
      <c r="G136" s="237"/>
      <c r="H136" s="240">
        <v>59.450000000000003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156</v>
      </c>
      <c r="AU136" s="246" t="s">
        <v>89</v>
      </c>
      <c r="AV136" s="14" t="s">
        <v>89</v>
      </c>
      <c r="AW136" s="14" t="s">
        <v>38</v>
      </c>
      <c r="AX136" s="14" t="s">
        <v>80</v>
      </c>
      <c r="AY136" s="246" t="s">
        <v>147</v>
      </c>
    </row>
    <row r="137" s="13" customFormat="1">
      <c r="A137" s="13"/>
      <c r="B137" s="225"/>
      <c r="C137" s="226"/>
      <c r="D137" s="227" t="s">
        <v>156</v>
      </c>
      <c r="E137" s="228" t="s">
        <v>78</v>
      </c>
      <c r="F137" s="229" t="s">
        <v>664</v>
      </c>
      <c r="G137" s="226"/>
      <c r="H137" s="228" t="s">
        <v>78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156</v>
      </c>
      <c r="AU137" s="235" t="s">
        <v>89</v>
      </c>
      <c r="AV137" s="13" t="s">
        <v>87</v>
      </c>
      <c r="AW137" s="13" t="s">
        <v>38</v>
      </c>
      <c r="AX137" s="13" t="s">
        <v>80</v>
      </c>
      <c r="AY137" s="235" t="s">
        <v>147</v>
      </c>
    </row>
    <row r="138" s="14" customFormat="1">
      <c r="A138" s="14"/>
      <c r="B138" s="236"/>
      <c r="C138" s="237"/>
      <c r="D138" s="227" t="s">
        <v>156</v>
      </c>
      <c r="E138" s="238" t="s">
        <v>78</v>
      </c>
      <c r="F138" s="239" t="s">
        <v>672</v>
      </c>
      <c r="G138" s="237"/>
      <c r="H138" s="240">
        <v>7.0199999999999996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156</v>
      </c>
      <c r="AU138" s="246" t="s">
        <v>89</v>
      </c>
      <c r="AV138" s="14" t="s">
        <v>89</v>
      </c>
      <c r="AW138" s="14" t="s">
        <v>38</v>
      </c>
      <c r="AX138" s="14" t="s">
        <v>80</v>
      </c>
      <c r="AY138" s="246" t="s">
        <v>147</v>
      </c>
    </row>
    <row r="139" s="13" customFormat="1">
      <c r="A139" s="13"/>
      <c r="B139" s="225"/>
      <c r="C139" s="226"/>
      <c r="D139" s="227" t="s">
        <v>156</v>
      </c>
      <c r="E139" s="228" t="s">
        <v>78</v>
      </c>
      <c r="F139" s="229" t="s">
        <v>666</v>
      </c>
      <c r="G139" s="226"/>
      <c r="H139" s="228" t="s">
        <v>78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156</v>
      </c>
      <c r="AU139" s="235" t="s">
        <v>89</v>
      </c>
      <c r="AV139" s="13" t="s">
        <v>87</v>
      </c>
      <c r="AW139" s="13" t="s">
        <v>38</v>
      </c>
      <c r="AX139" s="13" t="s">
        <v>80</v>
      </c>
      <c r="AY139" s="235" t="s">
        <v>147</v>
      </c>
    </row>
    <row r="140" s="14" customFormat="1">
      <c r="A140" s="14"/>
      <c r="B140" s="236"/>
      <c r="C140" s="237"/>
      <c r="D140" s="227" t="s">
        <v>156</v>
      </c>
      <c r="E140" s="238" t="s">
        <v>78</v>
      </c>
      <c r="F140" s="239" t="s">
        <v>673</v>
      </c>
      <c r="G140" s="237"/>
      <c r="H140" s="240">
        <v>35.100000000000001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156</v>
      </c>
      <c r="AU140" s="246" t="s">
        <v>89</v>
      </c>
      <c r="AV140" s="14" t="s">
        <v>89</v>
      </c>
      <c r="AW140" s="14" t="s">
        <v>38</v>
      </c>
      <c r="AX140" s="14" t="s">
        <v>80</v>
      </c>
      <c r="AY140" s="246" t="s">
        <v>147</v>
      </c>
    </row>
    <row r="141" s="14" customFormat="1">
      <c r="A141" s="14"/>
      <c r="B141" s="236"/>
      <c r="C141" s="237"/>
      <c r="D141" s="227" t="s">
        <v>156</v>
      </c>
      <c r="E141" s="238" t="s">
        <v>78</v>
      </c>
      <c r="F141" s="239" t="s">
        <v>674</v>
      </c>
      <c r="G141" s="237"/>
      <c r="H141" s="240">
        <v>42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156</v>
      </c>
      <c r="AU141" s="246" t="s">
        <v>89</v>
      </c>
      <c r="AV141" s="14" t="s">
        <v>89</v>
      </c>
      <c r="AW141" s="14" t="s">
        <v>38</v>
      </c>
      <c r="AX141" s="14" t="s">
        <v>80</v>
      </c>
      <c r="AY141" s="246" t="s">
        <v>147</v>
      </c>
    </row>
    <row r="142" s="15" customFormat="1">
      <c r="A142" s="15"/>
      <c r="B142" s="247"/>
      <c r="C142" s="248"/>
      <c r="D142" s="227" t="s">
        <v>156</v>
      </c>
      <c r="E142" s="249" t="s">
        <v>78</v>
      </c>
      <c r="F142" s="250" t="s">
        <v>159</v>
      </c>
      <c r="G142" s="248"/>
      <c r="H142" s="251">
        <v>143.56999999999999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156</v>
      </c>
      <c r="AU142" s="257" t="s">
        <v>89</v>
      </c>
      <c r="AV142" s="15" t="s">
        <v>154</v>
      </c>
      <c r="AW142" s="15" t="s">
        <v>38</v>
      </c>
      <c r="AX142" s="15" t="s">
        <v>87</v>
      </c>
      <c r="AY142" s="257" t="s">
        <v>147</v>
      </c>
    </row>
    <row r="143" s="2" customFormat="1" ht="44.25" customHeight="1">
      <c r="A143" s="38"/>
      <c r="B143" s="39"/>
      <c r="C143" s="212" t="s">
        <v>208</v>
      </c>
      <c r="D143" s="212" t="s">
        <v>149</v>
      </c>
      <c r="E143" s="213" t="s">
        <v>214</v>
      </c>
      <c r="F143" s="214" t="s">
        <v>215</v>
      </c>
      <c r="G143" s="215" t="s">
        <v>152</v>
      </c>
      <c r="H143" s="216">
        <v>143.56999999999999</v>
      </c>
      <c r="I143" s="217"/>
      <c r="J143" s="218">
        <f>ROUND(I143*H143,2)</f>
        <v>0</v>
      </c>
      <c r="K143" s="214" t="s">
        <v>153</v>
      </c>
      <c r="L143" s="44"/>
      <c r="M143" s="219" t="s">
        <v>78</v>
      </c>
      <c r="N143" s="220" t="s">
        <v>50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154</v>
      </c>
      <c r="AT143" s="223" t="s">
        <v>149</v>
      </c>
      <c r="AU143" s="223" t="s">
        <v>89</v>
      </c>
      <c r="AY143" s="17" t="s">
        <v>147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87</v>
      </c>
      <c r="BK143" s="224">
        <f>ROUND(I143*H143,2)</f>
        <v>0</v>
      </c>
      <c r="BL143" s="17" t="s">
        <v>154</v>
      </c>
      <c r="BM143" s="223" t="s">
        <v>675</v>
      </c>
    </row>
    <row r="144" s="2" customFormat="1" ht="33" customHeight="1">
      <c r="A144" s="38"/>
      <c r="B144" s="39"/>
      <c r="C144" s="212" t="s">
        <v>213</v>
      </c>
      <c r="D144" s="212" t="s">
        <v>149</v>
      </c>
      <c r="E144" s="213" t="s">
        <v>222</v>
      </c>
      <c r="F144" s="214" t="s">
        <v>223</v>
      </c>
      <c r="G144" s="215" t="s">
        <v>178</v>
      </c>
      <c r="H144" s="216">
        <v>15.300000000000001</v>
      </c>
      <c r="I144" s="217"/>
      <c r="J144" s="218">
        <f>ROUND(I144*H144,2)</f>
        <v>0</v>
      </c>
      <c r="K144" s="214" t="s">
        <v>153</v>
      </c>
      <c r="L144" s="44"/>
      <c r="M144" s="219" t="s">
        <v>78</v>
      </c>
      <c r="N144" s="220" t="s">
        <v>50</v>
      </c>
      <c r="O144" s="84"/>
      <c r="P144" s="221">
        <f>O144*H144</f>
        <v>0</v>
      </c>
      <c r="Q144" s="221">
        <v>0.00046000000000000001</v>
      </c>
      <c r="R144" s="221">
        <f>Q144*H144</f>
        <v>0.0070380000000000009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154</v>
      </c>
      <c r="AT144" s="223" t="s">
        <v>149</v>
      </c>
      <c r="AU144" s="223" t="s">
        <v>89</v>
      </c>
      <c r="AY144" s="17" t="s">
        <v>147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87</v>
      </c>
      <c r="BK144" s="224">
        <f>ROUND(I144*H144,2)</f>
        <v>0</v>
      </c>
      <c r="BL144" s="17" t="s">
        <v>154</v>
      </c>
      <c r="BM144" s="223" t="s">
        <v>676</v>
      </c>
    </row>
    <row r="145" s="13" customFormat="1">
      <c r="A145" s="13"/>
      <c r="B145" s="225"/>
      <c r="C145" s="226"/>
      <c r="D145" s="227" t="s">
        <v>156</v>
      </c>
      <c r="E145" s="228" t="s">
        <v>78</v>
      </c>
      <c r="F145" s="229" t="s">
        <v>677</v>
      </c>
      <c r="G145" s="226"/>
      <c r="H145" s="228" t="s">
        <v>78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156</v>
      </c>
      <c r="AU145" s="235" t="s">
        <v>89</v>
      </c>
      <c r="AV145" s="13" t="s">
        <v>87</v>
      </c>
      <c r="AW145" s="13" t="s">
        <v>38</v>
      </c>
      <c r="AX145" s="13" t="s">
        <v>80</v>
      </c>
      <c r="AY145" s="235" t="s">
        <v>147</v>
      </c>
    </row>
    <row r="146" s="14" customFormat="1">
      <c r="A146" s="14"/>
      <c r="B146" s="236"/>
      <c r="C146" s="237"/>
      <c r="D146" s="227" t="s">
        <v>156</v>
      </c>
      <c r="E146" s="238" t="s">
        <v>78</v>
      </c>
      <c r="F146" s="239" t="s">
        <v>656</v>
      </c>
      <c r="G146" s="237"/>
      <c r="H146" s="240">
        <v>3.6000000000000001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156</v>
      </c>
      <c r="AU146" s="246" t="s">
        <v>89</v>
      </c>
      <c r="AV146" s="14" t="s">
        <v>89</v>
      </c>
      <c r="AW146" s="14" t="s">
        <v>38</v>
      </c>
      <c r="AX146" s="14" t="s">
        <v>80</v>
      </c>
      <c r="AY146" s="246" t="s">
        <v>147</v>
      </c>
    </row>
    <row r="147" s="14" customFormat="1">
      <c r="A147" s="14"/>
      <c r="B147" s="236"/>
      <c r="C147" s="237"/>
      <c r="D147" s="227" t="s">
        <v>156</v>
      </c>
      <c r="E147" s="238" t="s">
        <v>78</v>
      </c>
      <c r="F147" s="239" t="s">
        <v>657</v>
      </c>
      <c r="G147" s="237"/>
      <c r="H147" s="240">
        <v>2.7000000000000002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156</v>
      </c>
      <c r="AU147" s="246" t="s">
        <v>89</v>
      </c>
      <c r="AV147" s="14" t="s">
        <v>89</v>
      </c>
      <c r="AW147" s="14" t="s">
        <v>38</v>
      </c>
      <c r="AX147" s="14" t="s">
        <v>80</v>
      </c>
      <c r="AY147" s="246" t="s">
        <v>147</v>
      </c>
    </row>
    <row r="148" s="13" customFormat="1">
      <c r="A148" s="13"/>
      <c r="B148" s="225"/>
      <c r="C148" s="226"/>
      <c r="D148" s="227" t="s">
        <v>156</v>
      </c>
      <c r="E148" s="228" t="s">
        <v>78</v>
      </c>
      <c r="F148" s="229" t="s">
        <v>678</v>
      </c>
      <c r="G148" s="226"/>
      <c r="H148" s="228" t="s">
        <v>78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156</v>
      </c>
      <c r="AU148" s="235" t="s">
        <v>89</v>
      </c>
      <c r="AV148" s="13" t="s">
        <v>87</v>
      </c>
      <c r="AW148" s="13" t="s">
        <v>38</v>
      </c>
      <c r="AX148" s="13" t="s">
        <v>80</v>
      </c>
      <c r="AY148" s="235" t="s">
        <v>147</v>
      </c>
    </row>
    <row r="149" s="14" customFormat="1">
      <c r="A149" s="14"/>
      <c r="B149" s="236"/>
      <c r="C149" s="237"/>
      <c r="D149" s="227" t="s">
        <v>156</v>
      </c>
      <c r="E149" s="238" t="s">
        <v>78</v>
      </c>
      <c r="F149" s="239" t="s">
        <v>180</v>
      </c>
      <c r="G149" s="237"/>
      <c r="H149" s="240">
        <v>6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156</v>
      </c>
      <c r="AU149" s="246" t="s">
        <v>89</v>
      </c>
      <c r="AV149" s="14" t="s">
        <v>89</v>
      </c>
      <c r="AW149" s="14" t="s">
        <v>38</v>
      </c>
      <c r="AX149" s="14" t="s">
        <v>80</v>
      </c>
      <c r="AY149" s="246" t="s">
        <v>147</v>
      </c>
    </row>
    <row r="150" s="13" customFormat="1">
      <c r="A150" s="13"/>
      <c r="B150" s="225"/>
      <c r="C150" s="226"/>
      <c r="D150" s="227" t="s">
        <v>156</v>
      </c>
      <c r="E150" s="228" t="s">
        <v>78</v>
      </c>
      <c r="F150" s="229" t="s">
        <v>679</v>
      </c>
      <c r="G150" s="226"/>
      <c r="H150" s="228" t="s">
        <v>78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156</v>
      </c>
      <c r="AU150" s="235" t="s">
        <v>89</v>
      </c>
      <c r="AV150" s="13" t="s">
        <v>87</v>
      </c>
      <c r="AW150" s="13" t="s">
        <v>38</v>
      </c>
      <c r="AX150" s="13" t="s">
        <v>80</v>
      </c>
      <c r="AY150" s="235" t="s">
        <v>147</v>
      </c>
    </row>
    <row r="151" s="14" customFormat="1">
      <c r="A151" s="14"/>
      <c r="B151" s="236"/>
      <c r="C151" s="237"/>
      <c r="D151" s="227" t="s">
        <v>156</v>
      </c>
      <c r="E151" s="238" t="s">
        <v>78</v>
      </c>
      <c r="F151" s="239" t="s">
        <v>165</v>
      </c>
      <c r="G151" s="237"/>
      <c r="H151" s="240">
        <v>3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156</v>
      </c>
      <c r="AU151" s="246" t="s">
        <v>89</v>
      </c>
      <c r="AV151" s="14" t="s">
        <v>89</v>
      </c>
      <c r="AW151" s="14" t="s">
        <v>38</v>
      </c>
      <c r="AX151" s="14" t="s">
        <v>80</v>
      </c>
      <c r="AY151" s="246" t="s">
        <v>147</v>
      </c>
    </row>
    <row r="152" s="15" customFormat="1">
      <c r="A152" s="15"/>
      <c r="B152" s="247"/>
      <c r="C152" s="248"/>
      <c r="D152" s="227" t="s">
        <v>156</v>
      </c>
      <c r="E152" s="249" t="s">
        <v>78</v>
      </c>
      <c r="F152" s="250" t="s">
        <v>159</v>
      </c>
      <c r="G152" s="248"/>
      <c r="H152" s="251">
        <v>15.300000000000001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156</v>
      </c>
      <c r="AU152" s="257" t="s">
        <v>89</v>
      </c>
      <c r="AV152" s="15" t="s">
        <v>154</v>
      </c>
      <c r="AW152" s="15" t="s">
        <v>38</v>
      </c>
      <c r="AX152" s="15" t="s">
        <v>87</v>
      </c>
      <c r="AY152" s="257" t="s">
        <v>147</v>
      </c>
    </row>
    <row r="153" s="2" customFormat="1" ht="37.8" customHeight="1">
      <c r="A153" s="38"/>
      <c r="B153" s="39"/>
      <c r="C153" s="212" t="s">
        <v>217</v>
      </c>
      <c r="D153" s="212" t="s">
        <v>149</v>
      </c>
      <c r="E153" s="213" t="s">
        <v>227</v>
      </c>
      <c r="F153" s="214" t="s">
        <v>228</v>
      </c>
      <c r="G153" s="215" t="s">
        <v>178</v>
      </c>
      <c r="H153" s="216">
        <v>15.300000000000001</v>
      </c>
      <c r="I153" s="217"/>
      <c r="J153" s="218">
        <f>ROUND(I153*H153,2)</f>
        <v>0</v>
      </c>
      <c r="K153" s="214" t="s">
        <v>153</v>
      </c>
      <c r="L153" s="44"/>
      <c r="M153" s="219" t="s">
        <v>78</v>
      </c>
      <c r="N153" s="220" t="s">
        <v>50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154</v>
      </c>
      <c r="AT153" s="223" t="s">
        <v>149</v>
      </c>
      <c r="AU153" s="223" t="s">
        <v>89</v>
      </c>
      <c r="AY153" s="17" t="s">
        <v>147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87</v>
      </c>
      <c r="BK153" s="224">
        <f>ROUND(I153*H153,2)</f>
        <v>0</v>
      </c>
      <c r="BL153" s="17" t="s">
        <v>154</v>
      </c>
      <c r="BM153" s="223" t="s">
        <v>680</v>
      </c>
    </row>
    <row r="154" s="2" customFormat="1" ht="55.5" customHeight="1">
      <c r="A154" s="38"/>
      <c r="B154" s="39"/>
      <c r="C154" s="212" t="s">
        <v>221</v>
      </c>
      <c r="D154" s="212" t="s">
        <v>149</v>
      </c>
      <c r="E154" s="213" t="s">
        <v>231</v>
      </c>
      <c r="F154" s="214" t="s">
        <v>232</v>
      </c>
      <c r="G154" s="215" t="s">
        <v>178</v>
      </c>
      <c r="H154" s="216">
        <v>90.498000000000005</v>
      </c>
      <c r="I154" s="217"/>
      <c r="J154" s="218">
        <f>ROUND(I154*H154,2)</f>
        <v>0</v>
      </c>
      <c r="K154" s="214" t="s">
        <v>153</v>
      </c>
      <c r="L154" s="44"/>
      <c r="M154" s="219" t="s">
        <v>78</v>
      </c>
      <c r="N154" s="220" t="s">
        <v>50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154</v>
      </c>
      <c r="AT154" s="223" t="s">
        <v>149</v>
      </c>
      <c r="AU154" s="223" t="s">
        <v>89</v>
      </c>
      <c r="AY154" s="17" t="s">
        <v>147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87</v>
      </c>
      <c r="BK154" s="224">
        <f>ROUND(I154*H154,2)</f>
        <v>0</v>
      </c>
      <c r="BL154" s="17" t="s">
        <v>154</v>
      </c>
      <c r="BM154" s="223" t="s">
        <v>681</v>
      </c>
    </row>
    <row r="155" s="13" customFormat="1">
      <c r="A155" s="13"/>
      <c r="B155" s="225"/>
      <c r="C155" s="226"/>
      <c r="D155" s="227" t="s">
        <v>156</v>
      </c>
      <c r="E155" s="228" t="s">
        <v>78</v>
      </c>
      <c r="F155" s="229" t="s">
        <v>234</v>
      </c>
      <c r="G155" s="226"/>
      <c r="H155" s="228" t="s">
        <v>78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156</v>
      </c>
      <c r="AU155" s="235" t="s">
        <v>89</v>
      </c>
      <c r="AV155" s="13" t="s">
        <v>87</v>
      </c>
      <c r="AW155" s="13" t="s">
        <v>38</v>
      </c>
      <c r="AX155" s="13" t="s">
        <v>80</v>
      </c>
      <c r="AY155" s="235" t="s">
        <v>147</v>
      </c>
    </row>
    <row r="156" s="14" customFormat="1">
      <c r="A156" s="14"/>
      <c r="B156" s="236"/>
      <c r="C156" s="237"/>
      <c r="D156" s="227" t="s">
        <v>156</v>
      </c>
      <c r="E156" s="238" t="s">
        <v>78</v>
      </c>
      <c r="F156" s="239" t="s">
        <v>682</v>
      </c>
      <c r="G156" s="237"/>
      <c r="H156" s="240">
        <v>90.498000000000005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156</v>
      </c>
      <c r="AU156" s="246" t="s">
        <v>89</v>
      </c>
      <c r="AV156" s="14" t="s">
        <v>89</v>
      </c>
      <c r="AW156" s="14" t="s">
        <v>38</v>
      </c>
      <c r="AX156" s="14" t="s">
        <v>80</v>
      </c>
      <c r="AY156" s="246" t="s">
        <v>147</v>
      </c>
    </row>
    <row r="157" s="15" customFormat="1">
      <c r="A157" s="15"/>
      <c r="B157" s="247"/>
      <c r="C157" s="248"/>
      <c r="D157" s="227" t="s">
        <v>156</v>
      </c>
      <c r="E157" s="249" t="s">
        <v>78</v>
      </c>
      <c r="F157" s="250" t="s">
        <v>159</v>
      </c>
      <c r="G157" s="248"/>
      <c r="H157" s="251">
        <v>90.498000000000005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156</v>
      </c>
      <c r="AU157" s="257" t="s">
        <v>89</v>
      </c>
      <c r="AV157" s="15" t="s">
        <v>154</v>
      </c>
      <c r="AW157" s="15" t="s">
        <v>38</v>
      </c>
      <c r="AX157" s="15" t="s">
        <v>87</v>
      </c>
      <c r="AY157" s="257" t="s">
        <v>147</v>
      </c>
    </row>
    <row r="158" s="2" customFormat="1" ht="55.5" customHeight="1">
      <c r="A158" s="38"/>
      <c r="B158" s="39"/>
      <c r="C158" s="212" t="s">
        <v>8</v>
      </c>
      <c r="D158" s="212" t="s">
        <v>149</v>
      </c>
      <c r="E158" s="213" t="s">
        <v>237</v>
      </c>
      <c r="F158" s="214" t="s">
        <v>238</v>
      </c>
      <c r="G158" s="215" t="s">
        <v>178</v>
      </c>
      <c r="H158" s="216">
        <v>58.825000000000003</v>
      </c>
      <c r="I158" s="217"/>
      <c r="J158" s="218">
        <f>ROUND(I158*H158,2)</f>
        <v>0</v>
      </c>
      <c r="K158" s="214" t="s">
        <v>153</v>
      </c>
      <c r="L158" s="44"/>
      <c r="M158" s="219" t="s">
        <v>78</v>
      </c>
      <c r="N158" s="220" t="s">
        <v>50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154</v>
      </c>
      <c r="AT158" s="223" t="s">
        <v>149</v>
      </c>
      <c r="AU158" s="223" t="s">
        <v>89</v>
      </c>
      <c r="AY158" s="17" t="s">
        <v>147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87</v>
      </c>
      <c r="BK158" s="224">
        <f>ROUND(I158*H158,2)</f>
        <v>0</v>
      </c>
      <c r="BL158" s="17" t="s">
        <v>154</v>
      </c>
      <c r="BM158" s="223" t="s">
        <v>683</v>
      </c>
    </row>
    <row r="159" s="13" customFormat="1">
      <c r="A159" s="13"/>
      <c r="B159" s="225"/>
      <c r="C159" s="226"/>
      <c r="D159" s="227" t="s">
        <v>156</v>
      </c>
      <c r="E159" s="228" t="s">
        <v>78</v>
      </c>
      <c r="F159" s="229" t="s">
        <v>662</v>
      </c>
      <c r="G159" s="226"/>
      <c r="H159" s="228" t="s">
        <v>78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156</v>
      </c>
      <c r="AU159" s="235" t="s">
        <v>89</v>
      </c>
      <c r="AV159" s="13" t="s">
        <v>87</v>
      </c>
      <c r="AW159" s="13" t="s">
        <v>38</v>
      </c>
      <c r="AX159" s="13" t="s">
        <v>80</v>
      </c>
      <c r="AY159" s="235" t="s">
        <v>147</v>
      </c>
    </row>
    <row r="160" s="14" customFormat="1">
      <c r="A160" s="14"/>
      <c r="B160" s="236"/>
      <c r="C160" s="237"/>
      <c r="D160" s="227" t="s">
        <v>156</v>
      </c>
      <c r="E160" s="238" t="s">
        <v>78</v>
      </c>
      <c r="F160" s="239" t="s">
        <v>684</v>
      </c>
      <c r="G160" s="237"/>
      <c r="H160" s="240">
        <v>16.399999999999999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156</v>
      </c>
      <c r="AU160" s="246" t="s">
        <v>89</v>
      </c>
      <c r="AV160" s="14" t="s">
        <v>89</v>
      </c>
      <c r="AW160" s="14" t="s">
        <v>38</v>
      </c>
      <c r="AX160" s="14" t="s">
        <v>80</v>
      </c>
      <c r="AY160" s="246" t="s">
        <v>147</v>
      </c>
    </row>
    <row r="161" s="13" customFormat="1">
      <c r="A161" s="13"/>
      <c r="B161" s="225"/>
      <c r="C161" s="226"/>
      <c r="D161" s="227" t="s">
        <v>156</v>
      </c>
      <c r="E161" s="228" t="s">
        <v>78</v>
      </c>
      <c r="F161" s="229" t="s">
        <v>666</v>
      </c>
      <c r="G161" s="226"/>
      <c r="H161" s="228" t="s">
        <v>78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156</v>
      </c>
      <c r="AU161" s="235" t="s">
        <v>89</v>
      </c>
      <c r="AV161" s="13" t="s">
        <v>87</v>
      </c>
      <c r="AW161" s="13" t="s">
        <v>38</v>
      </c>
      <c r="AX161" s="13" t="s">
        <v>80</v>
      </c>
      <c r="AY161" s="235" t="s">
        <v>147</v>
      </c>
    </row>
    <row r="162" s="14" customFormat="1">
      <c r="A162" s="14"/>
      <c r="B162" s="236"/>
      <c r="C162" s="237"/>
      <c r="D162" s="227" t="s">
        <v>156</v>
      </c>
      <c r="E162" s="238" t="s">
        <v>78</v>
      </c>
      <c r="F162" s="239" t="s">
        <v>685</v>
      </c>
      <c r="G162" s="237"/>
      <c r="H162" s="240">
        <v>6.3179999999999996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156</v>
      </c>
      <c r="AU162" s="246" t="s">
        <v>89</v>
      </c>
      <c r="AV162" s="14" t="s">
        <v>89</v>
      </c>
      <c r="AW162" s="14" t="s">
        <v>38</v>
      </c>
      <c r="AX162" s="14" t="s">
        <v>80</v>
      </c>
      <c r="AY162" s="246" t="s">
        <v>147</v>
      </c>
    </row>
    <row r="163" s="14" customFormat="1">
      <c r="A163" s="14"/>
      <c r="B163" s="236"/>
      <c r="C163" s="237"/>
      <c r="D163" s="227" t="s">
        <v>156</v>
      </c>
      <c r="E163" s="238" t="s">
        <v>78</v>
      </c>
      <c r="F163" s="239" t="s">
        <v>686</v>
      </c>
      <c r="G163" s="237"/>
      <c r="H163" s="240">
        <v>10.4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156</v>
      </c>
      <c r="AU163" s="246" t="s">
        <v>89</v>
      </c>
      <c r="AV163" s="14" t="s">
        <v>89</v>
      </c>
      <c r="AW163" s="14" t="s">
        <v>38</v>
      </c>
      <c r="AX163" s="14" t="s">
        <v>80</v>
      </c>
      <c r="AY163" s="246" t="s">
        <v>147</v>
      </c>
    </row>
    <row r="164" s="13" customFormat="1">
      <c r="A164" s="13"/>
      <c r="B164" s="225"/>
      <c r="C164" s="226"/>
      <c r="D164" s="227" t="s">
        <v>156</v>
      </c>
      <c r="E164" s="228" t="s">
        <v>78</v>
      </c>
      <c r="F164" s="229" t="s">
        <v>658</v>
      </c>
      <c r="G164" s="226"/>
      <c r="H164" s="228" t="s">
        <v>78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156</v>
      </c>
      <c r="AU164" s="235" t="s">
        <v>89</v>
      </c>
      <c r="AV164" s="13" t="s">
        <v>87</v>
      </c>
      <c r="AW164" s="13" t="s">
        <v>38</v>
      </c>
      <c r="AX164" s="13" t="s">
        <v>80</v>
      </c>
      <c r="AY164" s="235" t="s">
        <v>147</v>
      </c>
    </row>
    <row r="165" s="14" customFormat="1">
      <c r="A165" s="14"/>
      <c r="B165" s="236"/>
      <c r="C165" s="237"/>
      <c r="D165" s="227" t="s">
        <v>156</v>
      </c>
      <c r="E165" s="238" t="s">
        <v>78</v>
      </c>
      <c r="F165" s="239" t="s">
        <v>180</v>
      </c>
      <c r="G165" s="237"/>
      <c r="H165" s="240">
        <v>6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156</v>
      </c>
      <c r="AU165" s="246" t="s">
        <v>89</v>
      </c>
      <c r="AV165" s="14" t="s">
        <v>89</v>
      </c>
      <c r="AW165" s="14" t="s">
        <v>38</v>
      </c>
      <c r="AX165" s="14" t="s">
        <v>80</v>
      </c>
      <c r="AY165" s="246" t="s">
        <v>147</v>
      </c>
    </row>
    <row r="166" s="13" customFormat="1">
      <c r="A166" s="13"/>
      <c r="B166" s="225"/>
      <c r="C166" s="226"/>
      <c r="D166" s="227" t="s">
        <v>156</v>
      </c>
      <c r="E166" s="228" t="s">
        <v>78</v>
      </c>
      <c r="F166" s="229" t="s">
        <v>687</v>
      </c>
      <c r="G166" s="226"/>
      <c r="H166" s="228" t="s">
        <v>78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156</v>
      </c>
      <c r="AU166" s="235" t="s">
        <v>89</v>
      </c>
      <c r="AV166" s="13" t="s">
        <v>87</v>
      </c>
      <c r="AW166" s="13" t="s">
        <v>38</v>
      </c>
      <c r="AX166" s="13" t="s">
        <v>80</v>
      </c>
      <c r="AY166" s="235" t="s">
        <v>147</v>
      </c>
    </row>
    <row r="167" s="14" customFormat="1">
      <c r="A167" s="14"/>
      <c r="B167" s="236"/>
      <c r="C167" s="237"/>
      <c r="D167" s="227" t="s">
        <v>156</v>
      </c>
      <c r="E167" s="238" t="s">
        <v>78</v>
      </c>
      <c r="F167" s="239" t="s">
        <v>688</v>
      </c>
      <c r="G167" s="237"/>
      <c r="H167" s="240">
        <v>14.824999999999999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156</v>
      </c>
      <c r="AU167" s="246" t="s">
        <v>89</v>
      </c>
      <c r="AV167" s="14" t="s">
        <v>89</v>
      </c>
      <c r="AW167" s="14" t="s">
        <v>38</v>
      </c>
      <c r="AX167" s="14" t="s">
        <v>80</v>
      </c>
      <c r="AY167" s="246" t="s">
        <v>147</v>
      </c>
    </row>
    <row r="168" s="13" customFormat="1">
      <c r="A168" s="13"/>
      <c r="B168" s="225"/>
      <c r="C168" s="226"/>
      <c r="D168" s="227" t="s">
        <v>156</v>
      </c>
      <c r="E168" s="228" t="s">
        <v>78</v>
      </c>
      <c r="F168" s="229" t="s">
        <v>266</v>
      </c>
      <c r="G168" s="226"/>
      <c r="H168" s="228" t="s">
        <v>78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156</v>
      </c>
      <c r="AU168" s="235" t="s">
        <v>89</v>
      </c>
      <c r="AV168" s="13" t="s">
        <v>87</v>
      </c>
      <c r="AW168" s="13" t="s">
        <v>38</v>
      </c>
      <c r="AX168" s="13" t="s">
        <v>80</v>
      </c>
      <c r="AY168" s="235" t="s">
        <v>147</v>
      </c>
    </row>
    <row r="169" s="14" customFormat="1">
      <c r="A169" s="14"/>
      <c r="B169" s="236"/>
      <c r="C169" s="237"/>
      <c r="D169" s="227" t="s">
        <v>156</v>
      </c>
      <c r="E169" s="238" t="s">
        <v>78</v>
      </c>
      <c r="F169" s="239" t="s">
        <v>689</v>
      </c>
      <c r="G169" s="237"/>
      <c r="H169" s="240">
        <v>4.8819999999999997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156</v>
      </c>
      <c r="AU169" s="246" t="s">
        <v>89</v>
      </c>
      <c r="AV169" s="14" t="s">
        <v>89</v>
      </c>
      <c r="AW169" s="14" t="s">
        <v>38</v>
      </c>
      <c r="AX169" s="14" t="s">
        <v>80</v>
      </c>
      <c r="AY169" s="246" t="s">
        <v>147</v>
      </c>
    </row>
    <row r="170" s="15" customFormat="1">
      <c r="A170" s="15"/>
      <c r="B170" s="247"/>
      <c r="C170" s="248"/>
      <c r="D170" s="227" t="s">
        <v>156</v>
      </c>
      <c r="E170" s="249" t="s">
        <v>78</v>
      </c>
      <c r="F170" s="250" t="s">
        <v>159</v>
      </c>
      <c r="G170" s="248"/>
      <c r="H170" s="251">
        <v>58.825000000000003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156</v>
      </c>
      <c r="AU170" s="257" t="s">
        <v>89</v>
      </c>
      <c r="AV170" s="15" t="s">
        <v>154</v>
      </c>
      <c r="AW170" s="15" t="s">
        <v>38</v>
      </c>
      <c r="AX170" s="15" t="s">
        <v>87</v>
      </c>
      <c r="AY170" s="257" t="s">
        <v>147</v>
      </c>
    </row>
    <row r="171" s="2" customFormat="1" ht="66.75" customHeight="1">
      <c r="A171" s="38"/>
      <c r="B171" s="39"/>
      <c r="C171" s="212" t="s">
        <v>230</v>
      </c>
      <c r="D171" s="212" t="s">
        <v>149</v>
      </c>
      <c r="E171" s="213" t="s">
        <v>243</v>
      </c>
      <c r="F171" s="214" t="s">
        <v>244</v>
      </c>
      <c r="G171" s="215" t="s">
        <v>178</v>
      </c>
      <c r="H171" s="216">
        <v>588.25</v>
      </c>
      <c r="I171" s="217"/>
      <c r="J171" s="218">
        <f>ROUND(I171*H171,2)</f>
        <v>0</v>
      </c>
      <c r="K171" s="214" t="s">
        <v>153</v>
      </c>
      <c r="L171" s="44"/>
      <c r="M171" s="219" t="s">
        <v>78</v>
      </c>
      <c r="N171" s="220" t="s">
        <v>50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154</v>
      </c>
      <c r="AT171" s="223" t="s">
        <v>149</v>
      </c>
      <c r="AU171" s="223" t="s">
        <v>89</v>
      </c>
      <c r="AY171" s="17" t="s">
        <v>147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87</v>
      </c>
      <c r="BK171" s="224">
        <f>ROUND(I171*H171,2)</f>
        <v>0</v>
      </c>
      <c r="BL171" s="17" t="s">
        <v>154</v>
      </c>
      <c r="BM171" s="223" t="s">
        <v>690</v>
      </c>
    </row>
    <row r="172" s="14" customFormat="1">
      <c r="A172" s="14"/>
      <c r="B172" s="236"/>
      <c r="C172" s="237"/>
      <c r="D172" s="227" t="s">
        <v>156</v>
      </c>
      <c r="E172" s="237"/>
      <c r="F172" s="239" t="s">
        <v>691</v>
      </c>
      <c r="G172" s="237"/>
      <c r="H172" s="240">
        <v>588.25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156</v>
      </c>
      <c r="AU172" s="246" t="s">
        <v>89</v>
      </c>
      <c r="AV172" s="14" t="s">
        <v>89</v>
      </c>
      <c r="AW172" s="14" t="s">
        <v>4</v>
      </c>
      <c r="AX172" s="14" t="s">
        <v>87</v>
      </c>
      <c r="AY172" s="246" t="s">
        <v>147</v>
      </c>
    </row>
    <row r="173" s="2" customFormat="1" ht="16.5" customHeight="1">
      <c r="A173" s="38"/>
      <c r="B173" s="39"/>
      <c r="C173" s="212" t="s">
        <v>236</v>
      </c>
      <c r="D173" s="212" t="s">
        <v>149</v>
      </c>
      <c r="E173" s="213" t="s">
        <v>248</v>
      </c>
      <c r="F173" s="214" t="s">
        <v>249</v>
      </c>
      <c r="G173" s="215" t="s">
        <v>178</v>
      </c>
      <c r="H173" s="216">
        <v>58.825000000000003</v>
      </c>
      <c r="I173" s="217"/>
      <c r="J173" s="218">
        <f>ROUND(I173*H173,2)</f>
        <v>0</v>
      </c>
      <c r="K173" s="214" t="s">
        <v>153</v>
      </c>
      <c r="L173" s="44"/>
      <c r="M173" s="219" t="s">
        <v>78</v>
      </c>
      <c r="N173" s="220" t="s">
        <v>50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154</v>
      </c>
      <c r="AT173" s="223" t="s">
        <v>149</v>
      </c>
      <c r="AU173" s="223" t="s">
        <v>89</v>
      </c>
      <c r="AY173" s="17" t="s">
        <v>147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87</v>
      </c>
      <c r="BK173" s="224">
        <f>ROUND(I173*H173,2)</f>
        <v>0</v>
      </c>
      <c r="BL173" s="17" t="s">
        <v>154</v>
      </c>
      <c r="BM173" s="223" t="s">
        <v>692</v>
      </c>
    </row>
    <row r="174" s="2" customFormat="1" ht="44.25" customHeight="1">
      <c r="A174" s="38"/>
      <c r="B174" s="39"/>
      <c r="C174" s="212" t="s">
        <v>242</v>
      </c>
      <c r="D174" s="212" t="s">
        <v>149</v>
      </c>
      <c r="E174" s="213" t="s">
        <v>252</v>
      </c>
      <c r="F174" s="214" t="s">
        <v>253</v>
      </c>
      <c r="G174" s="215" t="s">
        <v>254</v>
      </c>
      <c r="H174" s="216">
        <v>105.88500000000001</v>
      </c>
      <c r="I174" s="217"/>
      <c r="J174" s="218">
        <f>ROUND(I174*H174,2)</f>
        <v>0</v>
      </c>
      <c r="K174" s="214" t="s">
        <v>153</v>
      </c>
      <c r="L174" s="44"/>
      <c r="M174" s="219" t="s">
        <v>78</v>
      </c>
      <c r="N174" s="220" t="s">
        <v>50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154</v>
      </c>
      <c r="AT174" s="223" t="s">
        <v>149</v>
      </c>
      <c r="AU174" s="223" t="s">
        <v>89</v>
      </c>
      <c r="AY174" s="17" t="s">
        <v>147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87</v>
      </c>
      <c r="BK174" s="224">
        <f>ROUND(I174*H174,2)</f>
        <v>0</v>
      </c>
      <c r="BL174" s="17" t="s">
        <v>154</v>
      </c>
      <c r="BM174" s="223" t="s">
        <v>693</v>
      </c>
    </row>
    <row r="175" s="14" customFormat="1">
      <c r="A175" s="14"/>
      <c r="B175" s="236"/>
      <c r="C175" s="237"/>
      <c r="D175" s="227" t="s">
        <v>156</v>
      </c>
      <c r="E175" s="237"/>
      <c r="F175" s="239" t="s">
        <v>694</v>
      </c>
      <c r="G175" s="237"/>
      <c r="H175" s="240">
        <v>105.88500000000001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156</v>
      </c>
      <c r="AU175" s="246" t="s">
        <v>89</v>
      </c>
      <c r="AV175" s="14" t="s">
        <v>89</v>
      </c>
      <c r="AW175" s="14" t="s">
        <v>4</v>
      </c>
      <c r="AX175" s="14" t="s">
        <v>87</v>
      </c>
      <c r="AY175" s="246" t="s">
        <v>147</v>
      </c>
    </row>
    <row r="176" s="2" customFormat="1" ht="37.8" customHeight="1">
      <c r="A176" s="38"/>
      <c r="B176" s="39"/>
      <c r="C176" s="212" t="s">
        <v>247</v>
      </c>
      <c r="D176" s="212" t="s">
        <v>149</v>
      </c>
      <c r="E176" s="213" t="s">
        <v>257</v>
      </c>
      <c r="F176" s="214" t="s">
        <v>258</v>
      </c>
      <c r="G176" s="215" t="s">
        <v>178</v>
      </c>
      <c r="H176" s="216">
        <v>25.739000000000001</v>
      </c>
      <c r="I176" s="217"/>
      <c r="J176" s="218">
        <f>ROUND(I176*H176,2)</f>
        <v>0</v>
      </c>
      <c r="K176" s="214" t="s">
        <v>153</v>
      </c>
      <c r="L176" s="44"/>
      <c r="M176" s="219" t="s">
        <v>78</v>
      </c>
      <c r="N176" s="220" t="s">
        <v>50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154</v>
      </c>
      <c r="AT176" s="223" t="s">
        <v>149</v>
      </c>
      <c r="AU176" s="223" t="s">
        <v>89</v>
      </c>
      <c r="AY176" s="17" t="s">
        <v>147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87</v>
      </c>
      <c r="BK176" s="224">
        <f>ROUND(I176*H176,2)</f>
        <v>0</v>
      </c>
      <c r="BL176" s="17" t="s">
        <v>154</v>
      </c>
      <c r="BM176" s="223" t="s">
        <v>695</v>
      </c>
    </row>
    <row r="177" s="13" customFormat="1">
      <c r="A177" s="13"/>
      <c r="B177" s="225"/>
      <c r="C177" s="226"/>
      <c r="D177" s="227" t="s">
        <v>156</v>
      </c>
      <c r="E177" s="228" t="s">
        <v>78</v>
      </c>
      <c r="F177" s="229" t="s">
        <v>662</v>
      </c>
      <c r="G177" s="226"/>
      <c r="H177" s="228" t="s">
        <v>78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156</v>
      </c>
      <c r="AU177" s="235" t="s">
        <v>89</v>
      </c>
      <c r="AV177" s="13" t="s">
        <v>87</v>
      </c>
      <c r="AW177" s="13" t="s">
        <v>38</v>
      </c>
      <c r="AX177" s="13" t="s">
        <v>80</v>
      </c>
      <c r="AY177" s="235" t="s">
        <v>147</v>
      </c>
    </row>
    <row r="178" s="14" customFormat="1">
      <c r="A178" s="14"/>
      <c r="B178" s="236"/>
      <c r="C178" s="237"/>
      <c r="D178" s="227" t="s">
        <v>156</v>
      </c>
      <c r="E178" s="238" t="s">
        <v>78</v>
      </c>
      <c r="F178" s="239" t="s">
        <v>696</v>
      </c>
      <c r="G178" s="237"/>
      <c r="H178" s="240">
        <v>9.2249999999999996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156</v>
      </c>
      <c r="AU178" s="246" t="s">
        <v>89</v>
      </c>
      <c r="AV178" s="14" t="s">
        <v>89</v>
      </c>
      <c r="AW178" s="14" t="s">
        <v>38</v>
      </c>
      <c r="AX178" s="14" t="s">
        <v>80</v>
      </c>
      <c r="AY178" s="246" t="s">
        <v>147</v>
      </c>
    </row>
    <row r="179" s="13" customFormat="1">
      <c r="A179" s="13"/>
      <c r="B179" s="225"/>
      <c r="C179" s="226"/>
      <c r="D179" s="227" t="s">
        <v>156</v>
      </c>
      <c r="E179" s="228" t="s">
        <v>78</v>
      </c>
      <c r="F179" s="229" t="s">
        <v>666</v>
      </c>
      <c r="G179" s="226"/>
      <c r="H179" s="228" t="s">
        <v>78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156</v>
      </c>
      <c r="AU179" s="235" t="s">
        <v>89</v>
      </c>
      <c r="AV179" s="13" t="s">
        <v>87</v>
      </c>
      <c r="AW179" s="13" t="s">
        <v>38</v>
      </c>
      <c r="AX179" s="13" t="s">
        <v>80</v>
      </c>
      <c r="AY179" s="235" t="s">
        <v>147</v>
      </c>
    </row>
    <row r="180" s="14" customFormat="1">
      <c r="A180" s="14"/>
      <c r="B180" s="236"/>
      <c r="C180" s="237"/>
      <c r="D180" s="227" t="s">
        <v>156</v>
      </c>
      <c r="E180" s="238" t="s">
        <v>78</v>
      </c>
      <c r="F180" s="239" t="s">
        <v>697</v>
      </c>
      <c r="G180" s="237"/>
      <c r="H180" s="240">
        <v>4.9139999999999997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156</v>
      </c>
      <c r="AU180" s="246" t="s">
        <v>89</v>
      </c>
      <c r="AV180" s="14" t="s">
        <v>89</v>
      </c>
      <c r="AW180" s="14" t="s">
        <v>38</v>
      </c>
      <c r="AX180" s="14" t="s">
        <v>80</v>
      </c>
      <c r="AY180" s="246" t="s">
        <v>147</v>
      </c>
    </row>
    <row r="181" s="14" customFormat="1">
      <c r="A181" s="14"/>
      <c r="B181" s="236"/>
      <c r="C181" s="237"/>
      <c r="D181" s="227" t="s">
        <v>156</v>
      </c>
      <c r="E181" s="238" t="s">
        <v>78</v>
      </c>
      <c r="F181" s="239" t="s">
        <v>698</v>
      </c>
      <c r="G181" s="237"/>
      <c r="H181" s="240">
        <v>5.5999999999999996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156</v>
      </c>
      <c r="AU181" s="246" t="s">
        <v>89</v>
      </c>
      <c r="AV181" s="14" t="s">
        <v>89</v>
      </c>
      <c r="AW181" s="14" t="s">
        <v>38</v>
      </c>
      <c r="AX181" s="14" t="s">
        <v>80</v>
      </c>
      <c r="AY181" s="246" t="s">
        <v>147</v>
      </c>
    </row>
    <row r="182" s="13" customFormat="1">
      <c r="A182" s="13"/>
      <c r="B182" s="225"/>
      <c r="C182" s="226"/>
      <c r="D182" s="227" t="s">
        <v>156</v>
      </c>
      <c r="E182" s="228" t="s">
        <v>78</v>
      </c>
      <c r="F182" s="229" t="s">
        <v>658</v>
      </c>
      <c r="G182" s="226"/>
      <c r="H182" s="228" t="s">
        <v>78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156</v>
      </c>
      <c r="AU182" s="235" t="s">
        <v>89</v>
      </c>
      <c r="AV182" s="13" t="s">
        <v>87</v>
      </c>
      <c r="AW182" s="13" t="s">
        <v>38</v>
      </c>
      <c r="AX182" s="13" t="s">
        <v>80</v>
      </c>
      <c r="AY182" s="235" t="s">
        <v>147</v>
      </c>
    </row>
    <row r="183" s="14" customFormat="1">
      <c r="A183" s="14"/>
      <c r="B183" s="236"/>
      <c r="C183" s="237"/>
      <c r="D183" s="227" t="s">
        <v>156</v>
      </c>
      <c r="E183" s="238" t="s">
        <v>78</v>
      </c>
      <c r="F183" s="239" t="s">
        <v>180</v>
      </c>
      <c r="G183" s="237"/>
      <c r="H183" s="240">
        <v>6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156</v>
      </c>
      <c r="AU183" s="246" t="s">
        <v>89</v>
      </c>
      <c r="AV183" s="14" t="s">
        <v>89</v>
      </c>
      <c r="AW183" s="14" t="s">
        <v>38</v>
      </c>
      <c r="AX183" s="14" t="s">
        <v>80</v>
      </c>
      <c r="AY183" s="246" t="s">
        <v>147</v>
      </c>
    </row>
    <row r="184" s="15" customFormat="1">
      <c r="A184" s="15"/>
      <c r="B184" s="247"/>
      <c r="C184" s="248"/>
      <c r="D184" s="227" t="s">
        <v>156</v>
      </c>
      <c r="E184" s="249" t="s">
        <v>78</v>
      </c>
      <c r="F184" s="250" t="s">
        <v>159</v>
      </c>
      <c r="G184" s="248"/>
      <c r="H184" s="251">
        <v>25.739000000000001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156</v>
      </c>
      <c r="AU184" s="257" t="s">
        <v>89</v>
      </c>
      <c r="AV184" s="15" t="s">
        <v>154</v>
      </c>
      <c r="AW184" s="15" t="s">
        <v>38</v>
      </c>
      <c r="AX184" s="15" t="s">
        <v>87</v>
      </c>
      <c r="AY184" s="257" t="s">
        <v>147</v>
      </c>
    </row>
    <row r="185" s="2" customFormat="1" ht="16.5" customHeight="1">
      <c r="A185" s="38"/>
      <c r="B185" s="39"/>
      <c r="C185" s="258" t="s">
        <v>251</v>
      </c>
      <c r="D185" s="258" t="s">
        <v>268</v>
      </c>
      <c r="E185" s="259" t="s">
        <v>699</v>
      </c>
      <c r="F185" s="260" t="s">
        <v>700</v>
      </c>
      <c r="G185" s="261" t="s">
        <v>254</v>
      </c>
      <c r="H185" s="262">
        <v>4.3339999999999996</v>
      </c>
      <c r="I185" s="263"/>
      <c r="J185" s="264">
        <f>ROUND(I185*H185,2)</f>
        <v>0</v>
      </c>
      <c r="K185" s="260" t="s">
        <v>153</v>
      </c>
      <c r="L185" s="265"/>
      <c r="M185" s="266" t="s">
        <v>78</v>
      </c>
      <c r="N185" s="267" t="s">
        <v>50</v>
      </c>
      <c r="O185" s="84"/>
      <c r="P185" s="221">
        <f>O185*H185</f>
        <v>0</v>
      </c>
      <c r="Q185" s="221">
        <v>1</v>
      </c>
      <c r="R185" s="221">
        <f>Q185*H185</f>
        <v>4.3339999999999996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193</v>
      </c>
      <c r="AT185" s="223" t="s">
        <v>268</v>
      </c>
      <c r="AU185" s="223" t="s">
        <v>89</v>
      </c>
      <c r="AY185" s="17" t="s">
        <v>147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87</v>
      </c>
      <c r="BK185" s="224">
        <f>ROUND(I185*H185,2)</f>
        <v>0</v>
      </c>
      <c r="BL185" s="17" t="s">
        <v>154</v>
      </c>
      <c r="BM185" s="223" t="s">
        <v>701</v>
      </c>
    </row>
    <row r="186" s="13" customFormat="1">
      <c r="A186" s="13"/>
      <c r="B186" s="225"/>
      <c r="C186" s="226"/>
      <c r="D186" s="227" t="s">
        <v>156</v>
      </c>
      <c r="E186" s="228" t="s">
        <v>78</v>
      </c>
      <c r="F186" s="229" t="s">
        <v>658</v>
      </c>
      <c r="G186" s="226"/>
      <c r="H186" s="228" t="s">
        <v>78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156</v>
      </c>
      <c r="AU186" s="235" t="s">
        <v>89</v>
      </c>
      <c r="AV186" s="13" t="s">
        <v>87</v>
      </c>
      <c r="AW186" s="13" t="s">
        <v>38</v>
      </c>
      <c r="AX186" s="13" t="s">
        <v>80</v>
      </c>
      <c r="AY186" s="235" t="s">
        <v>147</v>
      </c>
    </row>
    <row r="187" s="14" customFormat="1">
      <c r="A187" s="14"/>
      <c r="B187" s="236"/>
      <c r="C187" s="237"/>
      <c r="D187" s="227" t="s">
        <v>156</v>
      </c>
      <c r="E187" s="238" t="s">
        <v>78</v>
      </c>
      <c r="F187" s="239" t="s">
        <v>702</v>
      </c>
      <c r="G187" s="237"/>
      <c r="H187" s="240">
        <v>1.413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156</v>
      </c>
      <c r="AU187" s="246" t="s">
        <v>89</v>
      </c>
      <c r="AV187" s="14" t="s">
        <v>89</v>
      </c>
      <c r="AW187" s="14" t="s">
        <v>38</v>
      </c>
      <c r="AX187" s="14" t="s">
        <v>80</v>
      </c>
      <c r="AY187" s="246" t="s">
        <v>147</v>
      </c>
    </row>
    <row r="188" s="13" customFormat="1">
      <c r="A188" s="13"/>
      <c r="B188" s="225"/>
      <c r="C188" s="226"/>
      <c r="D188" s="227" t="s">
        <v>156</v>
      </c>
      <c r="E188" s="228" t="s">
        <v>78</v>
      </c>
      <c r="F188" s="229" t="s">
        <v>703</v>
      </c>
      <c r="G188" s="226"/>
      <c r="H188" s="228" t="s">
        <v>78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156</v>
      </c>
      <c r="AU188" s="235" t="s">
        <v>89</v>
      </c>
      <c r="AV188" s="13" t="s">
        <v>87</v>
      </c>
      <c r="AW188" s="13" t="s">
        <v>38</v>
      </c>
      <c r="AX188" s="13" t="s">
        <v>80</v>
      </c>
      <c r="AY188" s="235" t="s">
        <v>147</v>
      </c>
    </row>
    <row r="189" s="14" customFormat="1">
      <c r="A189" s="14"/>
      <c r="B189" s="236"/>
      <c r="C189" s="237"/>
      <c r="D189" s="227" t="s">
        <v>156</v>
      </c>
      <c r="E189" s="238" t="s">
        <v>78</v>
      </c>
      <c r="F189" s="239" t="s">
        <v>704</v>
      </c>
      <c r="G189" s="237"/>
      <c r="H189" s="240">
        <v>0.754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156</v>
      </c>
      <c r="AU189" s="246" t="s">
        <v>89</v>
      </c>
      <c r="AV189" s="14" t="s">
        <v>89</v>
      </c>
      <c r="AW189" s="14" t="s">
        <v>38</v>
      </c>
      <c r="AX189" s="14" t="s">
        <v>80</v>
      </c>
      <c r="AY189" s="246" t="s">
        <v>147</v>
      </c>
    </row>
    <row r="190" s="15" customFormat="1">
      <c r="A190" s="15"/>
      <c r="B190" s="247"/>
      <c r="C190" s="248"/>
      <c r="D190" s="227" t="s">
        <v>156</v>
      </c>
      <c r="E190" s="249" t="s">
        <v>78</v>
      </c>
      <c r="F190" s="250" t="s">
        <v>159</v>
      </c>
      <c r="G190" s="248"/>
      <c r="H190" s="251">
        <v>2.1669999999999998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156</v>
      </c>
      <c r="AU190" s="257" t="s">
        <v>89</v>
      </c>
      <c r="AV190" s="15" t="s">
        <v>154</v>
      </c>
      <c r="AW190" s="15" t="s">
        <v>38</v>
      </c>
      <c r="AX190" s="15" t="s">
        <v>87</v>
      </c>
      <c r="AY190" s="257" t="s">
        <v>147</v>
      </c>
    </row>
    <row r="191" s="14" customFormat="1">
      <c r="A191" s="14"/>
      <c r="B191" s="236"/>
      <c r="C191" s="237"/>
      <c r="D191" s="227" t="s">
        <v>156</v>
      </c>
      <c r="E191" s="237"/>
      <c r="F191" s="239" t="s">
        <v>705</v>
      </c>
      <c r="G191" s="237"/>
      <c r="H191" s="240">
        <v>4.3339999999999996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156</v>
      </c>
      <c r="AU191" s="246" t="s">
        <v>89</v>
      </c>
      <c r="AV191" s="14" t="s">
        <v>89</v>
      </c>
      <c r="AW191" s="14" t="s">
        <v>4</v>
      </c>
      <c r="AX191" s="14" t="s">
        <v>87</v>
      </c>
      <c r="AY191" s="246" t="s">
        <v>147</v>
      </c>
    </row>
    <row r="192" s="2" customFormat="1" ht="16.5" customHeight="1">
      <c r="A192" s="38"/>
      <c r="B192" s="39"/>
      <c r="C192" s="258" t="s">
        <v>7</v>
      </c>
      <c r="D192" s="258" t="s">
        <v>268</v>
      </c>
      <c r="E192" s="259" t="s">
        <v>269</v>
      </c>
      <c r="F192" s="260" t="s">
        <v>270</v>
      </c>
      <c r="G192" s="261" t="s">
        <v>254</v>
      </c>
      <c r="H192" s="262">
        <v>29.649999999999999</v>
      </c>
      <c r="I192" s="263"/>
      <c r="J192" s="264">
        <f>ROUND(I192*H192,2)</f>
        <v>0</v>
      </c>
      <c r="K192" s="260" t="s">
        <v>153</v>
      </c>
      <c r="L192" s="265"/>
      <c r="M192" s="266" t="s">
        <v>78</v>
      </c>
      <c r="N192" s="267" t="s">
        <v>50</v>
      </c>
      <c r="O192" s="84"/>
      <c r="P192" s="221">
        <f>O192*H192</f>
        <v>0</v>
      </c>
      <c r="Q192" s="221">
        <v>1</v>
      </c>
      <c r="R192" s="221">
        <f>Q192*H192</f>
        <v>29.649999999999999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193</v>
      </c>
      <c r="AT192" s="223" t="s">
        <v>268</v>
      </c>
      <c r="AU192" s="223" t="s">
        <v>89</v>
      </c>
      <c r="AY192" s="17" t="s">
        <v>147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87</v>
      </c>
      <c r="BK192" s="224">
        <f>ROUND(I192*H192,2)</f>
        <v>0</v>
      </c>
      <c r="BL192" s="17" t="s">
        <v>154</v>
      </c>
      <c r="BM192" s="223" t="s">
        <v>706</v>
      </c>
    </row>
    <row r="193" s="13" customFormat="1">
      <c r="A193" s="13"/>
      <c r="B193" s="225"/>
      <c r="C193" s="226"/>
      <c r="D193" s="227" t="s">
        <v>156</v>
      </c>
      <c r="E193" s="228" t="s">
        <v>78</v>
      </c>
      <c r="F193" s="229" t="s">
        <v>707</v>
      </c>
      <c r="G193" s="226"/>
      <c r="H193" s="228" t="s">
        <v>78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156</v>
      </c>
      <c r="AU193" s="235" t="s">
        <v>89</v>
      </c>
      <c r="AV193" s="13" t="s">
        <v>87</v>
      </c>
      <c r="AW193" s="13" t="s">
        <v>38</v>
      </c>
      <c r="AX193" s="13" t="s">
        <v>80</v>
      </c>
      <c r="AY193" s="235" t="s">
        <v>147</v>
      </c>
    </row>
    <row r="194" s="13" customFormat="1">
      <c r="A194" s="13"/>
      <c r="B194" s="225"/>
      <c r="C194" s="226"/>
      <c r="D194" s="227" t="s">
        <v>156</v>
      </c>
      <c r="E194" s="228" t="s">
        <v>78</v>
      </c>
      <c r="F194" s="229" t="s">
        <v>662</v>
      </c>
      <c r="G194" s="226"/>
      <c r="H194" s="228" t="s">
        <v>78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156</v>
      </c>
      <c r="AU194" s="235" t="s">
        <v>89</v>
      </c>
      <c r="AV194" s="13" t="s">
        <v>87</v>
      </c>
      <c r="AW194" s="13" t="s">
        <v>38</v>
      </c>
      <c r="AX194" s="13" t="s">
        <v>80</v>
      </c>
      <c r="AY194" s="235" t="s">
        <v>147</v>
      </c>
    </row>
    <row r="195" s="14" customFormat="1">
      <c r="A195" s="14"/>
      <c r="B195" s="236"/>
      <c r="C195" s="237"/>
      <c r="D195" s="227" t="s">
        <v>156</v>
      </c>
      <c r="E195" s="238" t="s">
        <v>78</v>
      </c>
      <c r="F195" s="239" t="s">
        <v>696</v>
      </c>
      <c r="G195" s="237"/>
      <c r="H195" s="240">
        <v>9.2249999999999996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156</v>
      </c>
      <c r="AU195" s="246" t="s">
        <v>89</v>
      </c>
      <c r="AV195" s="14" t="s">
        <v>89</v>
      </c>
      <c r="AW195" s="14" t="s">
        <v>38</v>
      </c>
      <c r="AX195" s="14" t="s">
        <v>80</v>
      </c>
      <c r="AY195" s="246" t="s">
        <v>147</v>
      </c>
    </row>
    <row r="196" s="13" customFormat="1">
      <c r="A196" s="13"/>
      <c r="B196" s="225"/>
      <c r="C196" s="226"/>
      <c r="D196" s="227" t="s">
        <v>156</v>
      </c>
      <c r="E196" s="228" t="s">
        <v>78</v>
      </c>
      <c r="F196" s="229" t="s">
        <v>666</v>
      </c>
      <c r="G196" s="226"/>
      <c r="H196" s="228" t="s">
        <v>78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156</v>
      </c>
      <c r="AU196" s="235" t="s">
        <v>89</v>
      </c>
      <c r="AV196" s="13" t="s">
        <v>87</v>
      </c>
      <c r="AW196" s="13" t="s">
        <v>38</v>
      </c>
      <c r="AX196" s="13" t="s">
        <v>80</v>
      </c>
      <c r="AY196" s="235" t="s">
        <v>147</v>
      </c>
    </row>
    <row r="197" s="14" customFormat="1">
      <c r="A197" s="14"/>
      <c r="B197" s="236"/>
      <c r="C197" s="237"/>
      <c r="D197" s="227" t="s">
        <v>156</v>
      </c>
      <c r="E197" s="238" t="s">
        <v>78</v>
      </c>
      <c r="F197" s="239" t="s">
        <v>698</v>
      </c>
      <c r="G197" s="237"/>
      <c r="H197" s="240">
        <v>5.5999999999999996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156</v>
      </c>
      <c r="AU197" s="246" t="s">
        <v>89</v>
      </c>
      <c r="AV197" s="14" t="s">
        <v>89</v>
      </c>
      <c r="AW197" s="14" t="s">
        <v>38</v>
      </c>
      <c r="AX197" s="14" t="s">
        <v>80</v>
      </c>
      <c r="AY197" s="246" t="s">
        <v>147</v>
      </c>
    </row>
    <row r="198" s="15" customFormat="1">
      <c r="A198" s="15"/>
      <c r="B198" s="247"/>
      <c r="C198" s="248"/>
      <c r="D198" s="227" t="s">
        <v>156</v>
      </c>
      <c r="E198" s="249" t="s">
        <v>78</v>
      </c>
      <c r="F198" s="250" t="s">
        <v>159</v>
      </c>
      <c r="G198" s="248"/>
      <c r="H198" s="251">
        <v>14.824999999999999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156</v>
      </c>
      <c r="AU198" s="257" t="s">
        <v>89</v>
      </c>
      <c r="AV198" s="15" t="s">
        <v>154</v>
      </c>
      <c r="AW198" s="15" t="s">
        <v>38</v>
      </c>
      <c r="AX198" s="15" t="s">
        <v>87</v>
      </c>
      <c r="AY198" s="257" t="s">
        <v>147</v>
      </c>
    </row>
    <row r="199" s="14" customFormat="1">
      <c r="A199" s="14"/>
      <c r="B199" s="236"/>
      <c r="C199" s="237"/>
      <c r="D199" s="227" t="s">
        <v>156</v>
      </c>
      <c r="E199" s="237"/>
      <c r="F199" s="239" t="s">
        <v>708</v>
      </c>
      <c r="G199" s="237"/>
      <c r="H199" s="240">
        <v>29.649999999999999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156</v>
      </c>
      <c r="AU199" s="246" t="s">
        <v>89</v>
      </c>
      <c r="AV199" s="14" t="s">
        <v>89</v>
      </c>
      <c r="AW199" s="14" t="s">
        <v>4</v>
      </c>
      <c r="AX199" s="14" t="s">
        <v>87</v>
      </c>
      <c r="AY199" s="246" t="s">
        <v>147</v>
      </c>
    </row>
    <row r="200" s="2" customFormat="1" ht="62.7" customHeight="1">
      <c r="A200" s="38"/>
      <c r="B200" s="39"/>
      <c r="C200" s="212" t="s">
        <v>267</v>
      </c>
      <c r="D200" s="212" t="s">
        <v>149</v>
      </c>
      <c r="E200" s="213" t="s">
        <v>274</v>
      </c>
      <c r="F200" s="214" t="s">
        <v>275</v>
      </c>
      <c r="G200" s="215" t="s">
        <v>178</v>
      </c>
      <c r="H200" s="216">
        <v>19.739000000000001</v>
      </c>
      <c r="I200" s="217"/>
      <c r="J200" s="218">
        <f>ROUND(I200*H200,2)</f>
        <v>0</v>
      </c>
      <c r="K200" s="214" t="s">
        <v>153</v>
      </c>
      <c r="L200" s="44"/>
      <c r="M200" s="219" t="s">
        <v>78</v>
      </c>
      <c r="N200" s="220" t="s">
        <v>50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154</v>
      </c>
      <c r="AT200" s="223" t="s">
        <v>149</v>
      </c>
      <c r="AU200" s="223" t="s">
        <v>89</v>
      </c>
      <c r="AY200" s="17" t="s">
        <v>147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87</v>
      </c>
      <c r="BK200" s="224">
        <f>ROUND(I200*H200,2)</f>
        <v>0</v>
      </c>
      <c r="BL200" s="17" t="s">
        <v>154</v>
      </c>
      <c r="BM200" s="223" t="s">
        <v>709</v>
      </c>
    </row>
    <row r="201" s="13" customFormat="1">
      <c r="A201" s="13"/>
      <c r="B201" s="225"/>
      <c r="C201" s="226"/>
      <c r="D201" s="227" t="s">
        <v>156</v>
      </c>
      <c r="E201" s="228" t="s">
        <v>78</v>
      </c>
      <c r="F201" s="229" t="s">
        <v>662</v>
      </c>
      <c r="G201" s="226"/>
      <c r="H201" s="228" t="s">
        <v>78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156</v>
      </c>
      <c r="AU201" s="235" t="s">
        <v>89</v>
      </c>
      <c r="AV201" s="13" t="s">
        <v>87</v>
      </c>
      <c r="AW201" s="13" t="s">
        <v>38</v>
      </c>
      <c r="AX201" s="13" t="s">
        <v>80</v>
      </c>
      <c r="AY201" s="235" t="s">
        <v>147</v>
      </c>
    </row>
    <row r="202" s="14" customFormat="1">
      <c r="A202" s="14"/>
      <c r="B202" s="236"/>
      <c r="C202" s="237"/>
      <c r="D202" s="227" t="s">
        <v>156</v>
      </c>
      <c r="E202" s="238" t="s">
        <v>78</v>
      </c>
      <c r="F202" s="239" t="s">
        <v>696</v>
      </c>
      <c r="G202" s="237"/>
      <c r="H202" s="240">
        <v>9.2249999999999996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156</v>
      </c>
      <c r="AU202" s="246" t="s">
        <v>89</v>
      </c>
      <c r="AV202" s="14" t="s">
        <v>89</v>
      </c>
      <c r="AW202" s="14" t="s">
        <v>38</v>
      </c>
      <c r="AX202" s="14" t="s">
        <v>80</v>
      </c>
      <c r="AY202" s="246" t="s">
        <v>147</v>
      </c>
    </row>
    <row r="203" s="13" customFormat="1">
      <c r="A203" s="13"/>
      <c r="B203" s="225"/>
      <c r="C203" s="226"/>
      <c r="D203" s="227" t="s">
        <v>156</v>
      </c>
      <c r="E203" s="228" t="s">
        <v>78</v>
      </c>
      <c r="F203" s="229" t="s">
        <v>666</v>
      </c>
      <c r="G203" s="226"/>
      <c r="H203" s="228" t="s">
        <v>78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156</v>
      </c>
      <c r="AU203" s="235" t="s">
        <v>89</v>
      </c>
      <c r="AV203" s="13" t="s">
        <v>87</v>
      </c>
      <c r="AW203" s="13" t="s">
        <v>38</v>
      </c>
      <c r="AX203" s="13" t="s">
        <v>80</v>
      </c>
      <c r="AY203" s="235" t="s">
        <v>147</v>
      </c>
    </row>
    <row r="204" s="14" customFormat="1">
      <c r="A204" s="14"/>
      <c r="B204" s="236"/>
      <c r="C204" s="237"/>
      <c r="D204" s="227" t="s">
        <v>156</v>
      </c>
      <c r="E204" s="238" t="s">
        <v>78</v>
      </c>
      <c r="F204" s="239" t="s">
        <v>697</v>
      </c>
      <c r="G204" s="237"/>
      <c r="H204" s="240">
        <v>4.9139999999999997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156</v>
      </c>
      <c r="AU204" s="246" t="s">
        <v>89</v>
      </c>
      <c r="AV204" s="14" t="s">
        <v>89</v>
      </c>
      <c r="AW204" s="14" t="s">
        <v>38</v>
      </c>
      <c r="AX204" s="14" t="s">
        <v>80</v>
      </c>
      <c r="AY204" s="246" t="s">
        <v>147</v>
      </c>
    </row>
    <row r="205" s="14" customFormat="1">
      <c r="A205" s="14"/>
      <c r="B205" s="236"/>
      <c r="C205" s="237"/>
      <c r="D205" s="227" t="s">
        <v>156</v>
      </c>
      <c r="E205" s="238" t="s">
        <v>78</v>
      </c>
      <c r="F205" s="239" t="s">
        <v>698</v>
      </c>
      <c r="G205" s="237"/>
      <c r="H205" s="240">
        <v>5.5999999999999996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156</v>
      </c>
      <c r="AU205" s="246" t="s">
        <v>89</v>
      </c>
      <c r="AV205" s="14" t="s">
        <v>89</v>
      </c>
      <c r="AW205" s="14" t="s">
        <v>38</v>
      </c>
      <c r="AX205" s="14" t="s">
        <v>80</v>
      </c>
      <c r="AY205" s="246" t="s">
        <v>147</v>
      </c>
    </row>
    <row r="206" s="15" customFormat="1">
      <c r="A206" s="15"/>
      <c r="B206" s="247"/>
      <c r="C206" s="248"/>
      <c r="D206" s="227" t="s">
        <v>156</v>
      </c>
      <c r="E206" s="249" t="s">
        <v>78</v>
      </c>
      <c r="F206" s="250" t="s">
        <v>159</v>
      </c>
      <c r="G206" s="248"/>
      <c r="H206" s="251">
        <v>19.739000000000001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156</v>
      </c>
      <c r="AU206" s="257" t="s">
        <v>89</v>
      </c>
      <c r="AV206" s="15" t="s">
        <v>154</v>
      </c>
      <c r="AW206" s="15" t="s">
        <v>38</v>
      </c>
      <c r="AX206" s="15" t="s">
        <v>87</v>
      </c>
      <c r="AY206" s="257" t="s">
        <v>147</v>
      </c>
    </row>
    <row r="207" s="2" customFormat="1" ht="16.5" customHeight="1">
      <c r="A207" s="38"/>
      <c r="B207" s="39"/>
      <c r="C207" s="258" t="s">
        <v>273</v>
      </c>
      <c r="D207" s="258" t="s">
        <v>268</v>
      </c>
      <c r="E207" s="259" t="s">
        <v>279</v>
      </c>
      <c r="F207" s="260" t="s">
        <v>280</v>
      </c>
      <c r="G207" s="261" t="s">
        <v>254</v>
      </c>
      <c r="H207" s="262">
        <v>39.478000000000002</v>
      </c>
      <c r="I207" s="263"/>
      <c r="J207" s="264">
        <f>ROUND(I207*H207,2)</f>
        <v>0</v>
      </c>
      <c r="K207" s="260" t="s">
        <v>153</v>
      </c>
      <c r="L207" s="265"/>
      <c r="M207" s="266" t="s">
        <v>78</v>
      </c>
      <c r="N207" s="267" t="s">
        <v>50</v>
      </c>
      <c r="O207" s="84"/>
      <c r="P207" s="221">
        <f>O207*H207</f>
        <v>0</v>
      </c>
      <c r="Q207" s="221">
        <v>1</v>
      </c>
      <c r="R207" s="221">
        <f>Q207*H207</f>
        <v>39.478000000000002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193</v>
      </c>
      <c r="AT207" s="223" t="s">
        <v>268</v>
      </c>
      <c r="AU207" s="223" t="s">
        <v>89</v>
      </c>
      <c r="AY207" s="17" t="s">
        <v>147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87</v>
      </c>
      <c r="BK207" s="224">
        <f>ROUND(I207*H207,2)</f>
        <v>0</v>
      </c>
      <c r="BL207" s="17" t="s">
        <v>154</v>
      </c>
      <c r="BM207" s="223" t="s">
        <v>710</v>
      </c>
    </row>
    <row r="208" s="14" customFormat="1">
      <c r="A208" s="14"/>
      <c r="B208" s="236"/>
      <c r="C208" s="237"/>
      <c r="D208" s="227" t="s">
        <v>156</v>
      </c>
      <c r="E208" s="237"/>
      <c r="F208" s="239" t="s">
        <v>711</v>
      </c>
      <c r="G208" s="237"/>
      <c r="H208" s="240">
        <v>39.478000000000002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156</v>
      </c>
      <c r="AU208" s="246" t="s">
        <v>89</v>
      </c>
      <c r="AV208" s="14" t="s">
        <v>89</v>
      </c>
      <c r="AW208" s="14" t="s">
        <v>4</v>
      </c>
      <c r="AX208" s="14" t="s">
        <v>87</v>
      </c>
      <c r="AY208" s="246" t="s">
        <v>147</v>
      </c>
    </row>
    <row r="209" s="2" customFormat="1" ht="16.5" customHeight="1">
      <c r="A209" s="38"/>
      <c r="B209" s="39"/>
      <c r="C209" s="258" t="s">
        <v>278</v>
      </c>
      <c r="D209" s="258" t="s">
        <v>268</v>
      </c>
      <c r="E209" s="259" t="s">
        <v>712</v>
      </c>
      <c r="F209" s="260" t="s">
        <v>713</v>
      </c>
      <c r="G209" s="261" t="s">
        <v>168</v>
      </c>
      <c r="H209" s="262">
        <v>58.5</v>
      </c>
      <c r="I209" s="263"/>
      <c r="J209" s="264">
        <f>ROUND(I209*H209,2)</f>
        <v>0</v>
      </c>
      <c r="K209" s="260" t="s">
        <v>78</v>
      </c>
      <c r="L209" s="265"/>
      <c r="M209" s="266" t="s">
        <v>78</v>
      </c>
      <c r="N209" s="267" t="s">
        <v>50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193</v>
      </c>
      <c r="AT209" s="223" t="s">
        <v>268</v>
      </c>
      <c r="AU209" s="223" t="s">
        <v>89</v>
      </c>
      <c r="AY209" s="17" t="s">
        <v>147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87</v>
      </c>
      <c r="BK209" s="224">
        <f>ROUND(I209*H209,2)</f>
        <v>0</v>
      </c>
      <c r="BL209" s="17" t="s">
        <v>154</v>
      </c>
      <c r="BM209" s="223" t="s">
        <v>714</v>
      </c>
    </row>
    <row r="210" s="13" customFormat="1">
      <c r="A210" s="13"/>
      <c r="B210" s="225"/>
      <c r="C210" s="226"/>
      <c r="D210" s="227" t="s">
        <v>156</v>
      </c>
      <c r="E210" s="228" t="s">
        <v>78</v>
      </c>
      <c r="F210" s="229" t="s">
        <v>715</v>
      </c>
      <c r="G210" s="226"/>
      <c r="H210" s="228" t="s">
        <v>78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156</v>
      </c>
      <c r="AU210" s="235" t="s">
        <v>89</v>
      </c>
      <c r="AV210" s="13" t="s">
        <v>87</v>
      </c>
      <c r="AW210" s="13" t="s">
        <v>38</v>
      </c>
      <c r="AX210" s="13" t="s">
        <v>80</v>
      </c>
      <c r="AY210" s="235" t="s">
        <v>147</v>
      </c>
    </row>
    <row r="211" s="14" customFormat="1">
      <c r="A211" s="14"/>
      <c r="B211" s="236"/>
      <c r="C211" s="237"/>
      <c r="D211" s="227" t="s">
        <v>156</v>
      </c>
      <c r="E211" s="238" t="s">
        <v>78</v>
      </c>
      <c r="F211" s="239" t="s">
        <v>716</v>
      </c>
      <c r="G211" s="237"/>
      <c r="H211" s="240">
        <v>58.5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156</v>
      </c>
      <c r="AU211" s="246" t="s">
        <v>89</v>
      </c>
      <c r="AV211" s="14" t="s">
        <v>89</v>
      </c>
      <c r="AW211" s="14" t="s">
        <v>38</v>
      </c>
      <c r="AX211" s="14" t="s">
        <v>80</v>
      </c>
      <c r="AY211" s="246" t="s">
        <v>147</v>
      </c>
    </row>
    <row r="212" s="15" customFormat="1">
      <c r="A212" s="15"/>
      <c r="B212" s="247"/>
      <c r="C212" s="248"/>
      <c r="D212" s="227" t="s">
        <v>156</v>
      </c>
      <c r="E212" s="249" t="s">
        <v>78</v>
      </c>
      <c r="F212" s="250" t="s">
        <v>159</v>
      </c>
      <c r="G212" s="248"/>
      <c r="H212" s="251">
        <v>58.5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156</v>
      </c>
      <c r="AU212" s="257" t="s">
        <v>89</v>
      </c>
      <c r="AV212" s="15" t="s">
        <v>154</v>
      </c>
      <c r="AW212" s="15" t="s">
        <v>38</v>
      </c>
      <c r="AX212" s="15" t="s">
        <v>87</v>
      </c>
      <c r="AY212" s="257" t="s">
        <v>147</v>
      </c>
    </row>
    <row r="213" s="2" customFormat="1" ht="16.5" customHeight="1">
      <c r="A213" s="38"/>
      <c r="B213" s="39"/>
      <c r="C213" s="258" t="s">
        <v>283</v>
      </c>
      <c r="D213" s="258" t="s">
        <v>268</v>
      </c>
      <c r="E213" s="259" t="s">
        <v>284</v>
      </c>
      <c r="F213" s="260" t="s">
        <v>285</v>
      </c>
      <c r="G213" s="261" t="s">
        <v>168</v>
      </c>
      <c r="H213" s="262">
        <v>58.5</v>
      </c>
      <c r="I213" s="263"/>
      <c r="J213" s="264">
        <f>ROUND(I213*H213,2)</f>
        <v>0</v>
      </c>
      <c r="K213" s="260" t="s">
        <v>78</v>
      </c>
      <c r="L213" s="265"/>
      <c r="M213" s="266" t="s">
        <v>78</v>
      </c>
      <c r="N213" s="267" t="s">
        <v>50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193</v>
      </c>
      <c r="AT213" s="223" t="s">
        <v>268</v>
      </c>
      <c r="AU213" s="223" t="s">
        <v>89</v>
      </c>
      <c r="AY213" s="17" t="s">
        <v>147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87</v>
      </c>
      <c r="BK213" s="224">
        <f>ROUND(I213*H213,2)</f>
        <v>0</v>
      </c>
      <c r="BL213" s="17" t="s">
        <v>154</v>
      </c>
      <c r="BM213" s="223" t="s">
        <v>717</v>
      </c>
    </row>
    <row r="214" s="2" customFormat="1" ht="37.8" customHeight="1">
      <c r="A214" s="38"/>
      <c r="B214" s="39"/>
      <c r="C214" s="212" t="s">
        <v>288</v>
      </c>
      <c r="D214" s="212" t="s">
        <v>149</v>
      </c>
      <c r="E214" s="213" t="s">
        <v>289</v>
      </c>
      <c r="F214" s="214" t="s">
        <v>290</v>
      </c>
      <c r="G214" s="215" t="s">
        <v>152</v>
      </c>
      <c r="H214" s="216">
        <v>35.100000000000001</v>
      </c>
      <c r="I214" s="217"/>
      <c r="J214" s="218">
        <f>ROUND(I214*H214,2)</f>
        <v>0</v>
      </c>
      <c r="K214" s="214" t="s">
        <v>153</v>
      </c>
      <c r="L214" s="44"/>
      <c r="M214" s="219" t="s">
        <v>78</v>
      </c>
      <c r="N214" s="220" t="s">
        <v>50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154</v>
      </c>
      <c r="AT214" s="223" t="s">
        <v>149</v>
      </c>
      <c r="AU214" s="223" t="s">
        <v>89</v>
      </c>
      <c r="AY214" s="17" t="s">
        <v>147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87</v>
      </c>
      <c r="BK214" s="224">
        <f>ROUND(I214*H214,2)</f>
        <v>0</v>
      </c>
      <c r="BL214" s="17" t="s">
        <v>154</v>
      </c>
      <c r="BM214" s="223" t="s">
        <v>718</v>
      </c>
    </row>
    <row r="215" s="2" customFormat="1" ht="49.05" customHeight="1">
      <c r="A215" s="38"/>
      <c r="B215" s="39"/>
      <c r="C215" s="212" t="s">
        <v>295</v>
      </c>
      <c r="D215" s="212" t="s">
        <v>149</v>
      </c>
      <c r="E215" s="213" t="s">
        <v>301</v>
      </c>
      <c r="F215" s="214" t="s">
        <v>302</v>
      </c>
      <c r="G215" s="215" t="s">
        <v>152</v>
      </c>
      <c r="H215" s="216">
        <v>35.100000000000001</v>
      </c>
      <c r="I215" s="217"/>
      <c r="J215" s="218">
        <f>ROUND(I215*H215,2)</f>
        <v>0</v>
      </c>
      <c r="K215" s="214" t="s">
        <v>78</v>
      </c>
      <c r="L215" s="44"/>
      <c r="M215" s="219" t="s">
        <v>78</v>
      </c>
      <c r="N215" s="220" t="s">
        <v>50</v>
      </c>
      <c r="O215" s="84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154</v>
      </c>
      <c r="AT215" s="223" t="s">
        <v>149</v>
      </c>
      <c r="AU215" s="223" t="s">
        <v>89</v>
      </c>
      <c r="AY215" s="17" t="s">
        <v>147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87</v>
      </c>
      <c r="BK215" s="224">
        <f>ROUND(I215*H215,2)</f>
        <v>0</v>
      </c>
      <c r="BL215" s="17" t="s">
        <v>154</v>
      </c>
      <c r="BM215" s="223" t="s">
        <v>719</v>
      </c>
    </row>
    <row r="216" s="13" customFormat="1">
      <c r="A216" s="13"/>
      <c r="B216" s="225"/>
      <c r="C216" s="226"/>
      <c r="D216" s="227" t="s">
        <v>156</v>
      </c>
      <c r="E216" s="228" t="s">
        <v>78</v>
      </c>
      <c r="F216" s="229" t="s">
        <v>642</v>
      </c>
      <c r="G216" s="226"/>
      <c r="H216" s="228" t="s">
        <v>78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156</v>
      </c>
      <c r="AU216" s="235" t="s">
        <v>89</v>
      </c>
      <c r="AV216" s="13" t="s">
        <v>87</v>
      </c>
      <c r="AW216" s="13" t="s">
        <v>38</v>
      </c>
      <c r="AX216" s="13" t="s">
        <v>80</v>
      </c>
      <c r="AY216" s="235" t="s">
        <v>147</v>
      </c>
    </row>
    <row r="217" s="14" customFormat="1">
      <c r="A217" s="14"/>
      <c r="B217" s="236"/>
      <c r="C217" s="237"/>
      <c r="D217" s="227" t="s">
        <v>156</v>
      </c>
      <c r="E217" s="238" t="s">
        <v>78</v>
      </c>
      <c r="F217" s="239" t="s">
        <v>720</v>
      </c>
      <c r="G217" s="237"/>
      <c r="H217" s="240">
        <v>35.100000000000001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156</v>
      </c>
      <c r="AU217" s="246" t="s">
        <v>89</v>
      </c>
      <c r="AV217" s="14" t="s">
        <v>89</v>
      </c>
      <c r="AW217" s="14" t="s">
        <v>38</v>
      </c>
      <c r="AX217" s="14" t="s">
        <v>80</v>
      </c>
      <c r="AY217" s="246" t="s">
        <v>147</v>
      </c>
    </row>
    <row r="218" s="15" customFormat="1">
      <c r="A218" s="15"/>
      <c r="B218" s="247"/>
      <c r="C218" s="248"/>
      <c r="D218" s="227" t="s">
        <v>156</v>
      </c>
      <c r="E218" s="249" t="s">
        <v>78</v>
      </c>
      <c r="F218" s="250" t="s">
        <v>159</v>
      </c>
      <c r="G218" s="248"/>
      <c r="H218" s="251">
        <v>35.100000000000001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156</v>
      </c>
      <c r="AU218" s="257" t="s">
        <v>89</v>
      </c>
      <c r="AV218" s="15" t="s">
        <v>154</v>
      </c>
      <c r="AW218" s="15" t="s">
        <v>38</v>
      </c>
      <c r="AX218" s="15" t="s">
        <v>87</v>
      </c>
      <c r="AY218" s="257" t="s">
        <v>147</v>
      </c>
    </row>
    <row r="219" s="2" customFormat="1" ht="16.5" customHeight="1">
      <c r="A219" s="38"/>
      <c r="B219" s="39"/>
      <c r="C219" s="258" t="s">
        <v>300</v>
      </c>
      <c r="D219" s="258" t="s">
        <v>268</v>
      </c>
      <c r="E219" s="259" t="s">
        <v>307</v>
      </c>
      <c r="F219" s="260" t="s">
        <v>308</v>
      </c>
      <c r="G219" s="261" t="s">
        <v>309</v>
      </c>
      <c r="H219" s="262">
        <v>0.52700000000000002</v>
      </c>
      <c r="I219" s="263"/>
      <c r="J219" s="264">
        <f>ROUND(I219*H219,2)</f>
        <v>0</v>
      </c>
      <c r="K219" s="260" t="s">
        <v>153</v>
      </c>
      <c r="L219" s="265"/>
      <c r="M219" s="266" t="s">
        <v>78</v>
      </c>
      <c r="N219" s="267" t="s">
        <v>50</v>
      </c>
      <c r="O219" s="84"/>
      <c r="P219" s="221">
        <f>O219*H219</f>
        <v>0</v>
      </c>
      <c r="Q219" s="221">
        <v>0.001</v>
      </c>
      <c r="R219" s="221">
        <f>Q219*H219</f>
        <v>0.00052700000000000002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193</v>
      </c>
      <c r="AT219" s="223" t="s">
        <v>268</v>
      </c>
      <c r="AU219" s="223" t="s">
        <v>89</v>
      </c>
      <c r="AY219" s="17" t="s">
        <v>147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87</v>
      </c>
      <c r="BK219" s="224">
        <f>ROUND(I219*H219,2)</f>
        <v>0</v>
      </c>
      <c r="BL219" s="17" t="s">
        <v>154</v>
      </c>
      <c r="BM219" s="223" t="s">
        <v>721</v>
      </c>
    </row>
    <row r="220" s="14" customFormat="1">
      <c r="A220" s="14"/>
      <c r="B220" s="236"/>
      <c r="C220" s="237"/>
      <c r="D220" s="227" t="s">
        <v>156</v>
      </c>
      <c r="E220" s="237"/>
      <c r="F220" s="239" t="s">
        <v>722</v>
      </c>
      <c r="G220" s="237"/>
      <c r="H220" s="240">
        <v>0.52700000000000002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156</v>
      </c>
      <c r="AU220" s="246" t="s">
        <v>89</v>
      </c>
      <c r="AV220" s="14" t="s">
        <v>89</v>
      </c>
      <c r="AW220" s="14" t="s">
        <v>4</v>
      </c>
      <c r="AX220" s="14" t="s">
        <v>87</v>
      </c>
      <c r="AY220" s="246" t="s">
        <v>147</v>
      </c>
    </row>
    <row r="221" s="2" customFormat="1" ht="24.15" customHeight="1">
      <c r="A221" s="38"/>
      <c r="B221" s="39"/>
      <c r="C221" s="212" t="s">
        <v>306</v>
      </c>
      <c r="D221" s="212" t="s">
        <v>149</v>
      </c>
      <c r="E221" s="213" t="s">
        <v>313</v>
      </c>
      <c r="F221" s="214" t="s">
        <v>314</v>
      </c>
      <c r="G221" s="215" t="s">
        <v>152</v>
      </c>
      <c r="H221" s="216">
        <v>4</v>
      </c>
      <c r="I221" s="217"/>
      <c r="J221" s="218">
        <f>ROUND(I221*H221,2)</f>
        <v>0</v>
      </c>
      <c r="K221" s="214" t="s">
        <v>153</v>
      </c>
      <c r="L221" s="44"/>
      <c r="M221" s="219" t="s">
        <v>78</v>
      </c>
      <c r="N221" s="220" t="s">
        <v>50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154</v>
      </c>
      <c r="AT221" s="223" t="s">
        <v>149</v>
      </c>
      <c r="AU221" s="223" t="s">
        <v>89</v>
      </c>
      <c r="AY221" s="17" t="s">
        <v>147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87</v>
      </c>
      <c r="BK221" s="224">
        <f>ROUND(I221*H221,2)</f>
        <v>0</v>
      </c>
      <c r="BL221" s="17" t="s">
        <v>154</v>
      </c>
      <c r="BM221" s="223" t="s">
        <v>723</v>
      </c>
    </row>
    <row r="222" s="13" customFormat="1">
      <c r="A222" s="13"/>
      <c r="B222" s="225"/>
      <c r="C222" s="226"/>
      <c r="D222" s="227" t="s">
        <v>156</v>
      </c>
      <c r="E222" s="228" t="s">
        <v>78</v>
      </c>
      <c r="F222" s="229" t="s">
        <v>724</v>
      </c>
      <c r="G222" s="226"/>
      <c r="H222" s="228" t="s">
        <v>78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156</v>
      </c>
      <c r="AU222" s="235" t="s">
        <v>89</v>
      </c>
      <c r="AV222" s="13" t="s">
        <v>87</v>
      </c>
      <c r="AW222" s="13" t="s">
        <v>38</v>
      </c>
      <c r="AX222" s="13" t="s">
        <v>80</v>
      </c>
      <c r="AY222" s="235" t="s">
        <v>147</v>
      </c>
    </row>
    <row r="223" s="14" customFormat="1">
      <c r="A223" s="14"/>
      <c r="B223" s="236"/>
      <c r="C223" s="237"/>
      <c r="D223" s="227" t="s">
        <v>156</v>
      </c>
      <c r="E223" s="238" t="s">
        <v>78</v>
      </c>
      <c r="F223" s="239" t="s">
        <v>158</v>
      </c>
      <c r="G223" s="237"/>
      <c r="H223" s="240">
        <v>4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156</v>
      </c>
      <c r="AU223" s="246" t="s">
        <v>89</v>
      </c>
      <c r="AV223" s="14" t="s">
        <v>89</v>
      </c>
      <c r="AW223" s="14" t="s">
        <v>38</v>
      </c>
      <c r="AX223" s="14" t="s">
        <v>80</v>
      </c>
      <c r="AY223" s="246" t="s">
        <v>147</v>
      </c>
    </row>
    <row r="224" s="15" customFormat="1">
      <c r="A224" s="15"/>
      <c r="B224" s="247"/>
      <c r="C224" s="248"/>
      <c r="D224" s="227" t="s">
        <v>156</v>
      </c>
      <c r="E224" s="249" t="s">
        <v>78</v>
      </c>
      <c r="F224" s="250" t="s">
        <v>159</v>
      </c>
      <c r="G224" s="248"/>
      <c r="H224" s="251">
        <v>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7" t="s">
        <v>156</v>
      </c>
      <c r="AU224" s="257" t="s">
        <v>89</v>
      </c>
      <c r="AV224" s="15" t="s">
        <v>154</v>
      </c>
      <c r="AW224" s="15" t="s">
        <v>38</v>
      </c>
      <c r="AX224" s="15" t="s">
        <v>87</v>
      </c>
      <c r="AY224" s="257" t="s">
        <v>147</v>
      </c>
    </row>
    <row r="225" s="12" customFormat="1" ht="22.8" customHeight="1">
      <c r="A225" s="12"/>
      <c r="B225" s="196"/>
      <c r="C225" s="197"/>
      <c r="D225" s="198" t="s">
        <v>79</v>
      </c>
      <c r="E225" s="210" t="s">
        <v>154</v>
      </c>
      <c r="F225" s="210" t="s">
        <v>384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SUM(P226:P236)</f>
        <v>0</v>
      </c>
      <c r="Q225" s="204"/>
      <c r="R225" s="205">
        <f>SUM(R226:R236)</f>
        <v>15.468389370000001</v>
      </c>
      <c r="S225" s="204"/>
      <c r="T225" s="206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87</v>
      </c>
      <c r="AT225" s="208" t="s">
        <v>79</v>
      </c>
      <c r="AU225" s="208" t="s">
        <v>87</v>
      </c>
      <c r="AY225" s="207" t="s">
        <v>147</v>
      </c>
      <c r="BK225" s="209">
        <f>SUM(BK226:BK236)</f>
        <v>0</v>
      </c>
    </row>
    <row r="226" s="2" customFormat="1" ht="33" customHeight="1">
      <c r="A226" s="38"/>
      <c r="B226" s="39"/>
      <c r="C226" s="212" t="s">
        <v>312</v>
      </c>
      <c r="D226" s="212" t="s">
        <v>149</v>
      </c>
      <c r="E226" s="213" t="s">
        <v>414</v>
      </c>
      <c r="F226" s="214" t="s">
        <v>415</v>
      </c>
      <c r="G226" s="215" t="s">
        <v>178</v>
      </c>
      <c r="H226" s="216">
        <v>7.5810000000000004</v>
      </c>
      <c r="I226" s="217"/>
      <c r="J226" s="218">
        <f>ROUND(I226*H226,2)</f>
        <v>0</v>
      </c>
      <c r="K226" s="214" t="s">
        <v>153</v>
      </c>
      <c r="L226" s="44"/>
      <c r="M226" s="219" t="s">
        <v>78</v>
      </c>
      <c r="N226" s="220" t="s">
        <v>50</v>
      </c>
      <c r="O226" s="84"/>
      <c r="P226" s="221">
        <f>O226*H226</f>
        <v>0</v>
      </c>
      <c r="Q226" s="221">
        <v>1.8907700000000001</v>
      </c>
      <c r="R226" s="221">
        <f>Q226*H226</f>
        <v>14.333927370000001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154</v>
      </c>
      <c r="AT226" s="223" t="s">
        <v>149</v>
      </c>
      <c r="AU226" s="223" t="s">
        <v>89</v>
      </c>
      <c r="AY226" s="17" t="s">
        <v>147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87</v>
      </c>
      <c r="BK226" s="224">
        <f>ROUND(I226*H226,2)</f>
        <v>0</v>
      </c>
      <c r="BL226" s="17" t="s">
        <v>154</v>
      </c>
      <c r="BM226" s="223" t="s">
        <v>725</v>
      </c>
    </row>
    <row r="227" s="13" customFormat="1">
      <c r="A227" s="13"/>
      <c r="B227" s="225"/>
      <c r="C227" s="226"/>
      <c r="D227" s="227" t="s">
        <v>156</v>
      </c>
      <c r="E227" s="228" t="s">
        <v>78</v>
      </c>
      <c r="F227" s="229" t="s">
        <v>662</v>
      </c>
      <c r="G227" s="226"/>
      <c r="H227" s="228" t="s">
        <v>78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156</v>
      </c>
      <c r="AU227" s="235" t="s">
        <v>89</v>
      </c>
      <c r="AV227" s="13" t="s">
        <v>87</v>
      </c>
      <c r="AW227" s="13" t="s">
        <v>38</v>
      </c>
      <c r="AX227" s="13" t="s">
        <v>80</v>
      </c>
      <c r="AY227" s="235" t="s">
        <v>147</v>
      </c>
    </row>
    <row r="228" s="14" customFormat="1">
      <c r="A228" s="14"/>
      <c r="B228" s="236"/>
      <c r="C228" s="237"/>
      <c r="D228" s="227" t="s">
        <v>156</v>
      </c>
      <c r="E228" s="238" t="s">
        <v>78</v>
      </c>
      <c r="F228" s="239" t="s">
        <v>726</v>
      </c>
      <c r="G228" s="237"/>
      <c r="H228" s="240">
        <v>3.0750000000000002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156</v>
      </c>
      <c r="AU228" s="246" t="s">
        <v>89</v>
      </c>
      <c r="AV228" s="14" t="s">
        <v>89</v>
      </c>
      <c r="AW228" s="14" t="s">
        <v>38</v>
      </c>
      <c r="AX228" s="14" t="s">
        <v>80</v>
      </c>
      <c r="AY228" s="246" t="s">
        <v>147</v>
      </c>
    </row>
    <row r="229" s="13" customFormat="1">
      <c r="A229" s="13"/>
      <c r="B229" s="225"/>
      <c r="C229" s="226"/>
      <c r="D229" s="227" t="s">
        <v>156</v>
      </c>
      <c r="E229" s="228" t="s">
        <v>78</v>
      </c>
      <c r="F229" s="229" t="s">
        <v>666</v>
      </c>
      <c r="G229" s="226"/>
      <c r="H229" s="228" t="s">
        <v>78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156</v>
      </c>
      <c r="AU229" s="235" t="s">
        <v>89</v>
      </c>
      <c r="AV229" s="13" t="s">
        <v>87</v>
      </c>
      <c r="AW229" s="13" t="s">
        <v>38</v>
      </c>
      <c r="AX229" s="13" t="s">
        <v>80</v>
      </c>
      <c r="AY229" s="235" t="s">
        <v>147</v>
      </c>
    </row>
    <row r="230" s="14" customFormat="1">
      <c r="A230" s="14"/>
      <c r="B230" s="236"/>
      <c r="C230" s="237"/>
      <c r="D230" s="227" t="s">
        <v>156</v>
      </c>
      <c r="E230" s="238" t="s">
        <v>78</v>
      </c>
      <c r="F230" s="239" t="s">
        <v>727</v>
      </c>
      <c r="G230" s="237"/>
      <c r="H230" s="240">
        <v>2.1059999999999999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156</v>
      </c>
      <c r="AU230" s="246" t="s">
        <v>89</v>
      </c>
      <c r="AV230" s="14" t="s">
        <v>89</v>
      </c>
      <c r="AW230" s="14" t="s">
        <v>38</v>
      </c>
      <c r="AX230" s="14" t="s">
        <v>80</v>
      </c>
      <c r="AY230" s="246" t="s">
        <v>147</v>
      </c>
    </row>
    <row r="231" s="14" customFormat="1">
      <c r="A231" s="14"/>
      <c r="B231" s="236"/>
      <c r="C231" s="237"/>
      <c r="D231" s="227" t="s">
        <v>156</v>
      </c>
      <c r="E231" s="238" t="s">
        <v>78</v>
      </c>
      <c r="F231" s="239" t="s">
        <v>728</v>
      </c>
      <c r="G231" s="237"/>
      <c r="H231" s="240">
        <v>2.3999999999999999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156</v>
      </c>
      <c r="AU231" s="246" t="s">
        <v>89</v>
      </c>
      <c r="AV231" s="14" t="s">
        <v>89</v>
      </c>
      <c r="AW231" s="14" t="s">
        <v>38</v>
      </c>
      <c r="AX231" s="14" t="s">
        <v>80</v>
      </c>
      <c r="AY231" s="246" t="s">
        <v>147</v>
      </c>
    </row>
    <row r="232" s="15" customFormat="1">
      <c r="A232" s="15"/>
      <c r="B232" s="247"/>
      <c r="C232" s="248"/>
      <c r="D232" s="227" t="s">
        <v>156</v>
      </c>
      <c r="E232" s="249" t="s">
        <v>78</v>
      </c>
      <c r="F232" s="250" t="s">
        <v>159</v>
      </c>
      <c r="G232" s="248"/>
      <c r="H232" s="251">
        <v>7.5809999999999995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7" t="s">
        <v>156</v>
      </c>
      <c r="AU232" s="257" t="s">
        <v>89</v>
      </c>
      <c r="AV232" s="15" t="s">
        <v>154</v>
      </c>
      <c r="AW232" s="15" t="s">
        <v>38</v>
      </c>
      <c r="AX232" s="15" t="s">
        <v>87</v>
      </c>
      <c r="AY232" s="257" t="s">
        <v>147</v>
      </c>
    </row>
    <row r="233" s="2" customFormat="1" ht="33" customHeight="1">
      <c r="A233" s="38"/>
      <c r="B233" s="39"/>
      <c r="C233" s="212" t="s">
        <v>319</v>
      </c>
      <c r="D233" s="212" t="s">
        <v>149</v>
      </c>
      <c r="E233" s="213" t="s">
        <v>729</v>
      </c>
      <c r="F233" s="214" t="s">
        <v>730</v>
      </c>
      <c r="G233" s="215" t="s">
        <v>178</v>
      </c>
      <c r="H233" s="216">
        <v>0.59999999999999998</v>
      </c>
      <c r="I233" s="217"/>
      <c r="J233" s="218">
        <f>ROUND(I233*H233,2)</f>
        <v>0</v>
      </c>
      <c r="K233" s="214" t="s">
        <v>153</v>
      </c>
      <c r="L233" s="44"/>
      <c r="M233" s="219" t="s">
        <v>78</v>
      </c>
      <c r="N233" s="220" t="s">
        <v>50</v>
      </c>
      <c r="O233" s="84"/>
      <c r="P233" s="221">
        <f>O233*H233</f>
        <v>0</v>
      </c>
      <c r="Q233" s="221">
        <v>1.8907700000000001</v>
      </c>
      <c r="R233" s="221">
        <f>Q233*H233</f>
        <v>1.1344620000000001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154</v>
      </c>
      <c r="AT233" s="223" t="s">
        <v>149</v>
      </c>
      <c r="AU233" s="223" t="s">
        <v>89</v>
      </c>
      <c r="AY233" s="17" t="s">
        <v>147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87</v>
      </c>
      <c r="BK233" s="224">
        <f>ROUND(I233*H233,2)</f>
        <v>0</v>
      </c>
      <c r="BL233" s="17" t="s">
        <v>154</v>
      </c>
      <c r="BM233" s="223" t="s">
        <v>731</v>
      </c>
    </row>
    <row r="234" s="13" customFormat="1">
      <c r="A234" s="13"/>
      <c r="B234" s="225"/>
      <c r="C234" s="226"/>
      <c r="D234" s="227" t="s">
        <v>156</v>
      </c>
      <c r="E234" s="228" t="s">
        <v>78</v>
      </c>
      <c r="F234" s="229" t="s">
        <v>732</v>
      </c>
      <c r="G234" s="226"/>
      <c r="H234" s="228" t="s">
        <v>78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156</v>
      </c>
      <c r="AU234" s="235" t="s">
        <v>89</v>
      </c>
      <c r="AV234" s="13" t="s">
        <v>87</v>
      </c>
      <c r="AW234" s="13" t="s">
        <v>38</v>
      </c>
      <c r="AX234" s="13" t="s">
        <v>80</v>
      </c>
      <c r="AY234" s="235" t="s">
        <v>147</v>
      </c>
    </row>
    <row r="235" s="14" customFormat="1">
      <c r="A235" s="14"/>
      <c r="B235" s="236"/>
      <c r="C235" s="237"/>
      <c r="D235" s="227" t="s">
        <v>156</v>
      </c>
      <c r="E235" s="238" t="s">
        <v>78</v>
      </c>
      <c r="F235" s="239" t="s">
        <v>733</v>
      </c>
      <c r="G235" s="237"/>
      <c r="H235" s="240">
        <v>0.59999999999999998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156</v>
      </c>
      <c r="AU235" s="246" t="s">
        <v>89</v>
      </c>
      <c r="AV235" s="14" t="s">
        <v>89</v>
      </c>
      <c r="AW235" s="14" t="s">
        <v>38</v>
      </c>
      <c r="AX235" s="14" t="s">
        <v>80</v>
      </c>
      <c r="AY235" s="246" t="s">
        <v>147</v>
      </c>
    </row>
    <row r="236" s="15" customFormat="1">
      <c r="A236" s="15"/>
      <c r="B236" s="247"/>
      <c r="C236" s="248"/>
      <c r="D236" s="227" t="s">
        <v>156</v>
      </c>
      <c r="E236" s="249" t="s">
        <v>78</v>
      </c>
      <c r="F236" s="250" t="s">
        <v>159</v>
      </c>
      <c r="G236" s="248"/>
      <c r="H236" s="251">
        <v>0.59999999999999998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156</v>
      </c>
      <c r="AU236" s="257" t="s">
        <v>89</v>
      </c>
      <c r="AV236" s="15" t="s">
        <v>154</v>
      </c>
      <c r="AW236" s="15" t="s">
        <v>38</v>
      </c>
      <c r="AX236" s="15" t="s">
        <v>87</v>
      </c>
      <c r="AY236" s="257" t="s">
        <v>147</v>
      </c>
    </row>
    <row r="237" s="12" customFormat="1" ht="22.8" customHeight="1">
      <c r="A237" s="12"/>
      <c r="B237" s="196"/>
      <c r="C237" s="197"/>
      <c r="D237" s="198" t="s">
        <v>79</v>
      </c>
      <c r="E237" s="210" t="s">
        <v>175</v>
      </c>
      <c r="F237" s="210" t="s">
        <v>418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SUM(P238:P249)</f>
        <v>0</v>
      </c>
      <c r="Q237" s="204"/>
      <c r="R237" s="205">
        <f>SUM(R238:R249)</f>
        <v>31.696660000000001</v>
      </c>
      <c r="S237" s="204"/>
      <c r="T237" s="206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87</v>
      </c>
      <c r="AT237" s="208" t="s">
        <v>79</v>
      </c>
      <c r="AU237" s="208" t="s">
        <v>87</v>
      </c>
      <c r="AY237" s="207" t="s">
        <v>147</v>
      </c>
      <c r="BK237" s="209">
        <f>SUM(BK238:BK249)</f>
        <v>0</v>
      </c>
    </row>
    <row r="238" s="2" customFormat="1" ht="37.8" customHeight="1">
      <c r="A238" s="38"/>
      <c r="B238" s="39"/>
      <c r="C238" s="212" t="s">
        <v>323</v>
      </c>
      <c r="D238" s="212" t="s">
        <v>149</v>
      </c>
      <c r="E238" s="213" t="s">
        <v>420</v>
      </c>
      <c r="F238" s="214" t="s">
        <v>421</v>
      </c>
      <c r="G238" s="215" t="s">
        <v>152</v>
      </c>
      <c r="H238" s="216">
        <v>36.5</v>
      </c>
      <c r="I238" s="217"/>
      <c r="J238" s="218">
        <f>ROUND(I238*H238,2)</f>
        <v>0</v>
      </c>
      <c r="K238" s="214" t="s">
        <v>153</v>
      </c>
      <c r="L238" s="44"/>
      <c r="M238" s="219" t="s">
        <v>78</v>
      </c>
      <c r="N238" s="220" t="s">
        <v>50</v>
      </c>
      <c r="O238" s="84"/>
      <c r="P238" s="221">
        <f>O238*H238</f>
        <v>0</v>
      </c>
      <c r="Q238" s="221">
        <v>0.39800000000000002</v>
      </c>
      <c r="R238" s="221">
        <f>Q238*H238</f>
        <v>14.527000000000001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154</v>
      </c>
      <c r="AT238" s="223" t="s">
        <v>149</v>
      </c>
      <c r="AU238" s="223" t="s">
        <v>89</v>
      </c>
      <c r="AY238" s="17" t="s">
        <v>147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87</v>
      </c>
      <c r="BK238" s="224">
        <f>ROUND(I238*H238,2)</f>
        <v>0</v>
      </c>
      <c r="BL238" s="17" t="s">
        <v>154</v>
      </c>
      <c r="BM238" s="223" t="s">
        <v>734</v>
      </c>
    </row>
    <row r="239" s="13" customFormat="1">
      <c r="A239" s="13"/>
      <c r="B239" s="225"/>
      <c r="C239" s="226"/>
      <c r="D239" s="227" t="s">
        <v>156</v>
      </c>
      <c r="E239" s="228" t="s">
        <v>78</v>
      </c>
      <c r="F239" s="229" t="s">
        <v>735</v>
      </c>
      <c r="G239" s="226"/>
      <c r="H239" s="228" t="s">
        <v>78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156</v>
      </c>
      <c r="AU239" s="235" t="s">
        <v>89</v>
      </c>
      <c r="AV239" s="13" t="s">
        <v>87</v>
      </c>
      <c r="AW239" s="13" t="s">
        <v>38</v>
      </c>
      <c r="AX239" s="13" t="s">
        <v>80</v>
      </c>
      <c r="AY239" s="235" t="s">
        <v>147</v>
      </c>
    </row>
    <row r="240" s="14" customFormat="1">
      <c r="A240" s="14"/>
      <c r="B240" s="236"/>
      <c r="C240" s="237"/>
      <c r="D240" s="227" t="s">
        <v>156</v>
      </c>
      <c r="E240" s="238" t="s">
        <v>78</v>
      </c>
      <c r="F240" s="239" t="s">
        <v>641</v>
      </c>
      <c r="G240" s="237"/>
      <c r="H240" s="240">
        <v>20.5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156</v>
      </c>
      <c r="AU240" s="246" t="s">
        <v>89</v>
      </c>
      <c r="AV240" s="14" t="s">
        <v>89</v>
      </c>
      <c r="AW240" s="14" t="s">
        <v>38</v>
      </c>
      <c r="AX240" s="14" t="s">
        <v>80</v>
      </c>
      <c r="AY240" s="246" t="s">
        <v>147</v>
      </c>
    </row>
    <row r="241" s="14" customFormat="1">
      <c r="A241" s="14"/>
      <c r="B241" s="236"/>
      <c r="C241" s="237"/>
      <c r="D241" s="227" t="s">
        <v>156</v>
      </c>
      <c r="E241" s="238" t="s">
        <v>78</v>
      </c>
      <c r="F241" s="239" t="s">
        <v>643</v>
      </c>
      <c r="G241" s="237"/>
      <c r="H241" s="240">
        <v>16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156</v>
      </c>
      <c r="AU241" s="246" t="s">
        <v>89</v>
      </c>
      <c r="AV241" s="14" t="s">
        <v>89</v>
      </c>
      <c r="AW241" s="14" t="s">
        <v>38</v>
      </c>
      <c r="AX241" s="14" t="s">
        <v>80</v>
      </c>
      <c r="AY241" s="246" t="s">
        <v>147</v>
      </c>
    </row>
    <row r="242" s="15" customFormat="1">
      <c r="A242" s="15"/>
      <c r="B242" s="247"/>
      <c r="C242" s="248"/>
      <c r="D242" s="227" t="s">
        <v>156</v>
      </c>
      <c r="E242" s="249" t="s">
        <v>78</v>
      </c>
      <c r="F242" s="250" t="s">
        <v>159</v>
      </c>
      <c r="G242" s="248"/>
      <c r="H242" s="251">
        <v>36.5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7" t="s">
        <v>156</v>
      </c>
      <c r="AU242" s="257" t="s">
        <v>89</v>
      </c>
      <c r="AV242" s="15" t="s">
        <v>154</v>
      </c>
      <c r="AW242" s="15" t="s">
        <v>38</v>
      </c>
      <c r="AX242" s="15" t="s">
        <v>87</v>
      </c>
      <c r="AY242" s="257" t="s">
        <v>147</v>
      </c>
    </row>
    <row r="243" s="2" customFormat="1" ht="21.75" customHeight="1">
      <c r="A243" s="38"/>
      <c r="B243" s="39"/>
      <c r="C243" s="212" t="s">
        <v>328</v>
      </c>
      <c r="D243" s="212" t="s">
        <v>149</v>
      </c>
      <c r="E243" s="213" t="s">
        <v>427</v>
      </c>
      <c r="F243" s="214" t="s">
        <v>428</v>
      </c>
      <c r="G243" s="215" t="s">
        <v>152</v>
      </c>
      <c r="H243" s="216">
        <v>46.5</v>
      </c>
      <c r="I243" s="217"/>
      <c r="J243" s="218">
        <f>ROUND(I243*H243,2)</f>
        <v>0</v>
      </c>
      <c r="K243" s="214" t="s">
        <v>153</v>
      </c>
      <c r="L243" s="44"/>
      <c r="M243" s="219" t="s">
        <v>78</v>
      </c>
      <c r="N243" s="220" t="s">
        <v>50</v>
      </c>
      <c r="O243" s="84"/>
      <c r="P243" s="221">
        <f>O243*H243</f>
        <v>0</v>
      </c>
      <c r="Q243" s="221">
        <v>0.36924000000000001</v>
      </c>
      <c r="R243" s="221">
        <f>Q243*H243</f>
        <v>17.16966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154</v>
      </c>
      <c r="AT243" s="223" t="s">
        <v>149</v>
      </c>
      <c r="AU243" s="223" t="s">
        <v>89</v>
      </c>
      <c r="AY243" s="17" t="s">
        <v>147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87</v>
      </c>
      <c r="BK243" s="224">
        <f>ROUND(I243*H243,2)</f>
        <v>0</v>
      </c>
      <c r="BL243" s="17" t="s">
        <v>154</v>
      </c>
      <c r="BM243" s="223" t="s">
        <v>736</v>
      </c>
    </row>
    <row r="244" s="13" customFormat="1">
      <c r="A244" s="13"/>
      <c r="B244" s="225"/>
      <c r="C244" s="226"/>
      <c r="D244" s="227" t="s">
        <v>156</v>
      </c>
      <c r="E244" s="228" t="s">
        <v>78</v>
      </c>
      <c r="F244" s="229" t="s">
        <v>737</v>
      </c>
      <c r="G244" s="226"/>
      <c r="H244" s="228" t="s">
        <v>78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156</v>
      </c>
      <c r="AU244" s="235" t="s">
        <v>89</v>
      </c>
      <c r="AV244" s="13" t="s">
        <v>87</v>
      </c>
      <c r="AW244" s="13" t="s">
        <v>38</v>
      </c>
      <c r="AX244" s="13" t="s">
        <v>80</v>
      </c>
      <c r="AY244" s="235" t="s">
        <v>147</v>
      </c>
    </row>
    <row r="245" s="14" customFormat="1">
      <c r="A245" s="14"/>
      <c r="B245" s="236"/>
      <c r="C245" s="237"/>
      <c r="D245" s="227" t="s">
        <v>156</v>
      </c>
      <c r="E245" s="238" t="s">
        <v>78</v>
      </c>
      <c r="F245" s="239" t="s">
        <v>641</v>
      </c>
      <c r="G245" s="237"/>
      <c r="H245" s="240">
        <v>20.5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156</v>
      </c>
      <c r="AU245" s="246" t="s">
        <v>89</v>
      </c>
      <c r="AV245" s="14" t="s">
        <v>89</v>
      </c>
      <c r="AW245" s="14" t="s">
        <v>38</v>
      </c>
      <c r="AX245" s="14" t="s">
        <v>80</v>
      </c>
      <c r="AY245" s="246" t="s">
        <v>147</v>
      </c>
    </row>
    <row r="246" s="14" customFormat="1">
      <c r="A246" s="14"/>
      <c r="B246" s="236"/>
      <c r="C246" s="237"/>
      <c r="D246" s="227" t="s">
        <v>156</v>
      </c>
      <c r="E246" s="238" t="s">
        <v>78</v>
      </c>
      <c r="F246" s="239" t="s">
        <v>643</v>
      </c>
      <c r="G246" s="237"/>
      <c r="H246" s="240">
        <v>16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156</v>
      </c>
      <c r="AU246" s="246" t="s">
        <v>89</v>
      </c>
      <c r="AV246" s="14" t="s">
        <v>89</v>
      </c>
      <c r="AW246" s="14" t="s">
        <v>38</v>
      </c>
      <c r="AX246" s="14" t="s">
        <v>80</v>
      </c>
      <c r="AY246" s="246" t="s">
        <v>147</v>
      </c>
    </row>
    <row r="247" s="13" customFormat="1">
      <c r="A247" s="13"/>
      <c r="B247" s="225"/>
      <c r="C247" s="226"/>
      <c r="D247" s="227" t="s">
        <v>156</v>
      </c>
      <c r="E247" s="228" t="s">
        <v>78</v>
      </c>
      <c r="F247" s="229" t="s">
        <v>738</v>
      </c>
      <c r="G247" s="226"/>
      <c r="H247" s="228" t="s">
        <v>78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156</v>
      </c>
      <c r="AU247" s="235" t="s">
        <v>89</v>
      </c>
      <c r="AV247" s="13" t="s">
        <v>87</v>
      </c>
      <c r="AW247" s="13" t="s">
        <v>38</v>
      </c>
      <c r="AX247" s="13" t="s">
        <v>80</v>
      </c>
      <c r="AY247" s="235" t="s">
        <v>147</v>
      </c>
    </row>
    <row r="248" s="14" customFormat="1">
      <c r="A248" s="14"/>
      <c r="B248" s="236"/>
      <c r="C248" s="237"/>
      <c r="D248" s="227" t="s">
        <v>156</v>
      </c>
      <c r="E248" s="238" t="s">
        <v>78</v>
      </c>
      <c r="F248" s="239" t="s">
        <v>203</v>
      </c>
      <c r="G248" s="237"/>
      <c r="H248" s="240">
        <v>10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156</v>
      </c>
      <c r="AU248" s="246" t="s">
        <v>89</v>
      </c>
      <c r="AV248" s="14" t="s">
        <v>89</v>
      </c>
      <c r="AW248" s="14" t="s">
        <v>38</v>
      </c>
      <c r="AX248" s="14" t="s">
        <v>80</v>
      </c>
      <c r="AY248" s="246" t="s">
        <v>147</v>
      </c>
    </row>
    <row r="249" s="15" customFormat="1">
      <c r="A249" s="15"/>
      <c r="B249" s="247"/>
      <c r="C249" s="248"/>
      <c r="D249" s="227" t="s">
        <v>156</v>
      </c>
      <c r="E249" s="249" t="s">
        <v>78</v>
      </c>
      <c r="F249" s="250" t="s">
        <v>159</v>
      </c>
      <c r="G249" s="248"/>
      <c r="H249" s="251">
        <v>46.5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7" t="s">
        <v>156</v>
      </c>
      <c r="AU249" s="257" t="s">
        <v>89</v>
      </c>
      <c r="AV249" s="15" t="s">
        <v>154</v>
      </c>
      <c r="AW249" s="15" t="s">
        <v>38</v>
      </c>
      <c r="AX249" s="15" t="s">
        <v>87</v>
      </c>
      <c r="AY249" s="257" t="s">
        <v>147</v>
      </c>
    </row>
    <row r="250" s="12" customFormat="1" ht="22.8" customHeight="1">
      <c r="A250" s="12"/>
      <c r="B250" s="196"/>
      <c r="C250" s="197"/>
      <c r="D250" s="198" t="s">
        <v>79</v>
      </c>
      <c r="E250" s="210" t="s">
        <v>193</v>
      </c>
      <c r="F250" s="210" t="s">
        <v>459</v>
      </c>
      <c r="G250" s="197"/>
      <c r="H250" s="197"/>
      <c r="I250" s="200"/>
      <c r="J250" s="211">
        <f>BK250</f>
        <v>0</v>
      </c>
      <c r="K250" s="197"/>
      <c r="L250" s="202"/>
      <c r="M250" s="203"/>
      <c r="N250" s="204"/>
      <c r="O250" s="204"/>
      <c r="P250" s="205">
        <f>SUM(P251:P278)</f>
        <v>0</v>
      </c>
      <c r="Q250" s="204"/>
      <c r="R250" s="205">
        <f>SUM(R251:R278)</f>
        <v>2.2476700799999993</v>
      </c>
      <c r="S250" s="204"/>
      <c r="T250" s="206">
        <f>SUM(T251:T278)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7" t="s">
        <v>87</v>
      </c>
      <c r="AT250" s="208" t="s">
        <v>79</v>
      </c>
      <c r="AU250" s="208" t="s">
        <v>87</v>
      </c>
      <c r="AY250" s="207" t="s">
        <v>147</v>
      </c>
      <c r="BK250" s="209">
        <f>SUM(BK251:BK278)</f>
        <v>0</v>
      </c>
    </row>
    <row r="251" s="2" customFormat="1" ht="37.8" customHeight="1">
      <c r="A251" s="38"/>
      <c r="B251" s="39"/>
      <c r="C251" s="212" t="s">
        <v>340</v>
      </c>
      <c r="D251" s="212" t="s">
        <v>149</v>
      </c>
      <c r="E251" s="213" t="s">
        <v>739</v>
      </c>
      <c r="F251" s="214" t="s">
        <v>740</v>
      </c>
      <c r="G251" s="215" t="s">
        <v>168</v>
      </c>
      <c r="H251" s="216">
        <v>38</v>
      </c>
      <c r="I251" s="217"/>
      <c r="J251" s="218">
        <f>ROUND(I251*H251,2)</f>
        <v>0</v>
      </c>
      <c r="K251" s="214" t="s">
        <v>153</v>
      </c>
      <c r="L251" s="44"/>
      <c r="M251" s="219" t="s">
        <v>78</v>
      </c>
      <c r="N251" s="220" t="s">
        <v>50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154</v>
      </c>
      <c r="AT251" s="223" t="s">
        <v>149</v>
      </c>
      <c r="AU251" s="223" t="s">
        <v>89</v>
      </c>
      <c r="AY251" s="17" t="s">
        <v>147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87</v>
      </c>
      <c r="BK251" s="224">
        <f>ROUND(I251*H251,2)</f>
        <v>0</v>
      </c>
      <c r="BL251" s="17" t="s">
        <v>154</v>
      </c>
      <c r="BM251" s="223" t="s">
        <v>741</v>
      </c>
    </row>
    <row r="252" s="2" customFormat="1" ht="24.15" customHeight="1">
      <c r="A252" s="38"/>
      <c r="B252" s="39"/>
      <c r="C252" s="258" t="s">
        <v>346</v>
      </c>
      <c r="D252" s="258" t="s">
        <v>268</v>
      </c>
      <c r="E252" s="259" t="s">
        <v>742</v>
      </c>
      <c r="F252" s="260" t="s">
        <v>743</v>
      </c>
      <c r="G252" s="261" t="s">
        <v>168</v>
      </c>
      <c r="H252" s="262">
        <v>38.57</v>
      </c>
      <c r="I252" s="263"/>
      <c r="J252" s="264">
        <f>ROUND(I252*H252,2)</f>
        <v>0</v>
      </c>
      <c r="K252" s="260" t="s">
        <v>153</v>
      </c>
      <c r="L252" s="265"/>
      <c r="M252" s="266" t="s">
        <v>78</v>
      </c>
      <c r="N252" s="267" t="s">
        <v>50</v>
      </c>
      <c r="O252" s="84"/>
      <c r="P252" s="221">
        <f>O252*H252</f>
        <v>0</v>
      </c>
      <c r="Q252" s="221">
        <v>0.00027999999999999998</v>
      </c>
      <c r="R252" s="221">
        <f>Q252*H252</f>
        <v>0.0107996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193</v>
      </c>
      <c r="AT252" s="223" t="s">
        <v>268</v>
      </c>
      <c r="AU252" s="223" t="s">
        <v>89</v>
      </c>
      <c r="AY252" s="17" t="s">
        <v>147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87</v>
      </c>
      <c r="BK252" s="224">
        <f>ROUND(I252*H252,2)</f>
        <v>0</v>
      </c>
      <c r="BL252" s="17" t="s">
        <v>154</v>
      </c>
      <c r="BM252" s="223" t="s">
        <v>744</v>
      </c>
    </row>
    <row r="253" s="14" customFormat="1">
      <c r="A253" s="14"/>
      <c r="B253" s="236"/>
      <c r="C253" s="237"/>
      <c r="D253" s="227" t="s">
        <v>156</v>
      </c>
      <c r="E253" s="237"/>
      <c r="F253" s="239" t="s">
        <v>745</v>
      </c>
      <c r="G253" s="237"/>
      <c r="H253" s="240">
        <v>38.57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156</v>
      </c>
      <c r="AU253" s="246" t="s">
        <v>89</v>
      </c>
      <c r="AV253" s="14" t="s">
        <v>89</v>
      </c>
      <c r="AW253" s="14" t="s">
        <v>4</v>
      </c>
      <c r="AX253" s="14" t="s">
        <v>87</v>
      </c>
      <c r="AY253" s="246" t="s">
        <v>147</v>
      </c>
    </row>
    <row r="254" s="2" customFormat="1" ht="37.8" customHeight="1">
      <c r="A254" s="38"/>
      <c r="B254" s="39"/>
      <c r="C254" s="212" t="s">
        <v>354</v>
      </c>
      <c r="D254" s="212" t="s">
        <v>149</v>
      </c>
      <c r="E254" s="213" t="s">
        <v>746</v>
      </c>
      <c r="F254" s="214" t="s">
        <v>747</v>
      </c>
      <c r="G254" s="215" t="s">
        <v>168</v>
      </c>
      <c r="H254" s="216">
        <v>20.5</v>
      </c>
      <c r="I254" s="217"/>
      <c r="J254" s="218">
        <f>ROUND(I254*H254,2)</f>
        <v>0</v>
      </c>
      <c r="K254" s="214" t="s">
        <v>153</v>
      </c>
      <c r="L254" s="44"/>
      <c r="M254" s="219" t="s">
        <v>78</v>
      </c>
      <c r="N254" s="220" t="s">
        <v>50</v>
      </c>
      <c r="O254" s="84"/>
      <c r="P254" s="221">
        <f>O254*H254</f>
        <v>0</v>
      </c>
      <c r="Q254" s="221">
        <v>1.0000000000000001E-05</v>
      </c>
      <c r="R254" s="221">
        <f>Q254*H254</f>
        <v>0.00020500000000000002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154</v>
      </c>
      <c r="AT254" s="223" t="s">
        <v>149</v>
      </c>
      <c r="AU254" s="223" t="s">
        <v>89</v>
      </c>
      <c r="AY254" s="17" t="s">
        <v>147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87</v>
      </c>
      <c r="BK254" s="224">
        <f>ROUND(I254*H254,2)</f>
        <v>0</v>
      </c>
      <c r="BL254" s="17" t="s">
        <v>154</v>
      </c>
      <c r="BM254" s="223" t="s">
        <v>748</v>
      </c>
    </row>
    <row r="255" s="2" customFormat="1" ht="21.75" customHeight="1">
      <c r="A255" s="38"/>
      <c r="B255" s="39"/>
      <c r="C255" s="258" t="s">
        <v>358</v>
      </c>
      <c r="D255" s="258" t="s">
        <v>268</v>
      </c>
      <c r="E255" s="259" t="s">
        <v>749</v>
      </c>
      <c r="F255" s="260" t="s">
        <v>750</v>
      </c>
      <c r="G255" s="261" t="s">
        <v>168</v>
      </c>
      <c r="H255" s="262">
        <v>20.91</v>
      </c>
      <c r="I255" s="263"/>
      <c r="J255" s="264">
        <f>ROUND(I255*H255,2)</f>
        <v>0</v>
      </c>
      <c r="K255" s="260" t="s">
        <v>153</v>
      </c>
      <c r="L255" s="265"/>
      <c r="M255" s="266" t="s">
        <v>78</v>
      </c>
      <c r="N255" s="267" t="s">
        <v>50</v>
      </c>
      <c r="O255" s="84"/>
      <c r="P255" s="221">
        <f>O255*H255</f>
        <v>0</v>
      </c>
      <c r="Q255" s="221">
        <v>0.0024099999999999998</v>
      </c>
      <c r="R255" s="221">
        <f>Q255*H255</f>
        <v>0.050393099999999996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193</v>
      </c>
      <c r="AT255" s="223" t="s">
        <v>268</v>
      </c>
      <c r="AU255" s="223" t="s">
        <v>89</v>
      </c>
      <c r="AY255" s="17" t="s">
        <v>147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87</v>
      </c>
      <c r="BK255" s="224">
        <f>ROUND(I255*H255,2)</f>
        <v>0</v>
      </c>
      <c r="BL255" s="17" t="s">
        <v>154</v>
      </c>
      <c r="BM255" s="223" t="s">
        <v>751</v>
      </c>
    </row>
    <row r="256" s="14" customFormat="1">
      <c r="A256" s="14"/>
      <c r="B256" s="236"/>
      <c r="C256" s="237"/>
      <c r="D256" s="227" t="s">
        <v>156</v>
      </c>
      <c r="E256" s="237"/>
      <c r="F256" s="239" t="s">
        <v>752</v>
      </c>
      <c r="G256" s="237"/>
      <c r="H256" s="240">
        <v>20.91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156</v>
      </c>
      <c r="AU256" s="246" t="s">
        <v>89</v>
      </c>
      <c r="AV256" s="14" t="s">
        <v>89</v>
      </c>
      <c r="AW256" s="14" t="s">
        <v>4</v>
      </c>
      <c r="AX256" s="14" t="s">
        <v>87</v>
      </c>
      <c r="AY256" s="246" t="s">
        <v>147</v>
      </c>
    </row>
    <row r="257" s="2" customFormat="1" ht="24.15" customHeight="1">
      <c r="A257" s="38"/>
      <c r="B257" s="39"/>
      <c r="C257" s="212" t="s">
        <v>367</v>
      </c>
      <c r="D257" s="212" t="s">
        <v>149</v>
      </c>
      <c r="E257" s="213" t="s">
        <v>753</v>
      </c>
      <c r="F257" s="214" t="s">
        <v>754</v>
      </c>
      <c r="G257" s="215" t="s">
        <v>521</v>
      </c>
      <c r="H257" s="216">
        <v>1</v>
      </c>
      <c r="I257" s="217"/>
      <c r="J257" s="218">
        <f>ROUND(I257*H257,2)</f>
        <v>0</v>
      </c>
      <c r="K257" s="214" t="s">
        <v>153</v>
      </c>
      <c r="L257" s="44"/>
      <c r="M257" s="219" t="s">
        <v>78</v>
      </c>
      <c r="N257" s="220" t="s">
        <v>50</v>
      </c>
      <c r="O257" s="84"/>
      <c r="P257" s="221">
        <f>O257*H257</f>
        <v>0</v>
      </c>
      <c r="Q257" s="221">
        <v>0.00038000000000000002</v>
      </c>
      <c r="R257" s="221">
        <f>Q257*H257</f>
        <v>0.00038000000000000002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154</v>
      </c>
      <c r="AT257" s="223" t="s">
        <v>149</v>
      </c>
      <c r="AU257" s="223" t="s">
        <v>89</v>
      </c>
      <c r="AY257" s="17" t="s">
        <v>147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87</v>
      </c>
      <c r="BK257" s="224">
        <f>ROUND(I257*H257,2)</f>
        <v>0</v>
      </c>
      <c r="BL257" s="17" t="s">
        <v>154</v>
      </c>
      <c r="BM257" s="223" t="s">
        <v>755</v>
      </c>
    </row>
    <row r="258" s="2" customFormat="1" ht="49.05" customHeight="1">
      <c r="A258" s="38"/>
      <c r="B258" s="39"/>
      <c r="C258" s="212" t="s">
        <v>376</v>
      </c>
      <c r="D258" s="212" t="s">
        <v>149</v>
      </c>
      <c r="E258" s="213" t="s">
        <v>756</v>
      </c>
      <c r="F258" s="214" t="s">
        <v>757</v>
      </c>
      <c r="G258" s="215" t="s">
        <v>521</v>
      </c>
      <c r="H258" s="216">
        <v>5</v>
      </c>
      <c r="I258" s="217"/>
      <c r="J258" s="218">
        <f>ROUND(I258*H258,2)</f>
        <v>0</v>
      </c>
      <c r="K258" s="214" t="s">
        <v>153</v>
      </c>
      <c r="L258" s="44"/>
      <c r="M258" s="219" t="s">
        <v>78</v>
      </c>
      <c r="N258" s="220" t="s">
        <v>50</v>
      </c>
      <c r="O258" s="84"/>
      <c r="P258" s="221">
        <f>O258*H258</f>
        <v>0</v>
      </c>
      <c r="Q258" s="221">
        <v>0.0050800000000000003</v>
      </c>
      <c r="R258" s="221">
        <f>Q258*H258</f>
        <v>0.025400000000000002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154</v>
      </c>
      <c r="AT258" s="223" t="s">
        <v>149</v>
      </c>
      <c r="AU258" s="223" t="s">
        <v>89</v>
      </c>
      <c r="AY258" s="17" t="s">
        <v>147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87</v>
      </c>
      <c r="BK258" s="224">
        <f>ROUND(I258*H258,2)</f>
        <v>0</v>
      </c>
      <c r="BL258" s="17" t="s">
        <v>154</v>
      </c>
      <c r="BM258" s="223" t="s">
        <v>758</v>
      </c>
    </row>
    <row r="259" s="2" customFormat="1" ht="24.15" customHeight="1">
      <c r="A259" s="38"/>
      <c r="B259" s="39"/>
      <c r="C259" s="258" t="s">
        <v>385</v>
      </c>
      <c r="D259" s="258" t="s">
        <v>268</v>
      </c>
      <c r="E259" s="259" t="s">
        <v>759</v>
      </c>
      <c r="F259" s="260" t="s">
        <v>760</v>
      </c>
      <c r="G259" s="261" t="s">
        <v>521</v>
      </c>
      <c r="H259" s="262">
        <v>1</v>
      </c>
      <c r="I259" s="263"/>
      <c r="J259" s="264">
        <f>ROUND(I259*H259,2)</f>
        <v>0</v>
      </c>
      <c r="K259" s="260" t="s">
        <v>153</v>
      </c>
      <c r="L259" s="265"/>
      <c r="M259" s="266" t="s">
        <v>78</v>
      </c>
      <c r="N259" s="267" t="s">
        <v>50</v>
      </c>
      <c r="O259" s="84"/>
      <c r="P259" s="221">
        <f>O259*H259</f>
        <v>0</v>
      </c>
      <c r="Q259" s="221">
        <v>0.0095999999999999992</v>
      </c>
      <c r="R259" s="221">
        <f>Q259*H259</f>
        <v>0.0095999999999999992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193</v>
      </c>
      <c r="AT259" s="223" t="s">
        <v>268</v>
      </c>
      <c r="AU259" s="223" t="s">
        <v>89</v>
      </c>
      <c r="AY259" s="17" t="s">
        <v>147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87</v>
      </c>
      <c r="BK259" s="224">
        <f>ROUND(I259*H259,2)</f>
        <v>0</v>
      </c>
      <c r="BL259" s="17" t="s">
        <v>154</v>
      </c>
      <c r="BM259" s="223" t="s">
        <v>761</v>
      </c>
    </row>
    <row r="260" s="2" customFormat="1" ht="24.15" customHeight="1">
      <c r="A260" s="38"/>
      <c r="B260" s="39"/>
      <c r="C260" s="258" t="s">
        <v>391</v>
      </c>
      <c r="D260" s="258" t="s">
        <v>268</v>
      </c>
      <c r="E260" s="259" t="s">
        <v>762</v>
      </c>
      <c r="F260" s="260" t="s">
        <v>763</v>
      </c>
      <c r="G260" s="261" t="s">
        <v>521</v>
      </c>
      <c r="H260" s="262">
        <v>1</v>
      </c>
      <c r="I260" s="263"/>
      <c r="J260" s="264">
        <f>ROUND(I260*H260,2)</f>
        <v>0</v>
      </c>
      <c r="K260" s="260" t="s">
        <v>153</v>
      </c>
      <c r="L260" s="265"/>
      <c r="M260" s="266" t="s">
        <v>78</v>
      </c>
      <c r="N260" s="267" t="s">
        <v>50</v>
      </c>
      <c r="O260" s="84"/>
      <c r="P260" s="221">
        <f>O260*H260</f>
        <v>0</v>
      </c>
      <c r="Q260" s="221">
        <v>0.0050000000000000001</v>
      </c>
      <c r="R260" s="221">
        <f>Q260*H260</f>
        <v>0.0050000000000000001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193</v>
      </c>
      <c r="AT260" s="223" t="s">
        <v>268</v>
      </c>
      <c r="AU260" s="223" t="s">
        <v>89</v>
      </c>
      <c r="AY260" s="17" t="s">
        <v>147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87</v>
      </c>
      <c r="BK260" s="224">
        <f>ROUND(I260*H260,2)</f>
        <v>0</v>
      </c>
      <c r="BL260" s="17" t="s">
        <v>154</v>
      </c>
      <c r="BM260" s="223" t="s">
        <v>764</v>
      </c>
    </row>
    <row r="261" s="2" customFormat="1" ht="24.15" customHeight="1">
      <c r="A261" s="38"/>
      <c r="B261" s="39"/>
      <c r="C261" s="258" t="s">
        <v>395</v>
      </c>
      <c r="D261" s="258" t="s">
        <v>268</v>
      </c>
      <c r="E261" s="259" t="s">
        <v>765</v>
      </c>
      <c r="F261" s="260" t="s">
        <v>766</v>
      </c>
      <c r="G261" s="261" t="s">
        <v>521</v>
      </c>
      <c r="H261" s="262">
        <v>1</v>
      </c>
      <c r="I261" s="263"/>
      <c r="J261" s="264">
        <f>ROUND(I261*H261,2)</f>
        <v>0</v>
      </c>
      <c r="K261" s="260" t="s">
        <v>153</v>
      </c>
      <c r="L261" s="265"/>
      <c r="M261" s="266" t="s">
        <v>78</v>
      </c>
      <c r="N261" s="267" t="s">
        <v>50</v>
      </c>
      <c r="O261" s="84"/>
      <c r="P261" s="221">
        <f>O261*H261</f>
        <v>0</v>
      </c>
      <c r="Q261" s="221">
        <v>0.013299999999999999</v>
      </c>
      <c r="R261" s="221">
        <f>Q261*H261</f>
        <v>0.013299999999999999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193</v>
      </c>
      <c r="AT261" s="223" t="s">
        <v>268</v>
      </c>
      <c r="AU261" s="223" t="s">
        <v>89</v>
      </c>
      <c r="AY261" s="17" t="s">
        <v>147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87</v>
      </c>
      <c r="BK261" s="224">
        <f>ROUND(I261*H261,2)</f>
        <v>0</v>
      </c>
      <c r="BL261" s="17" t="s">
        <v>154</v>
      </c>
      <c r="BM261" s="223" t="s">
        <v>767</v>
      </c>
    </row>
    <row r="262" s="2" customFormat="1" ht="24.15" customHeight="1">
      <c r="A262" s="38"/>
      <c r="B262" s="39"/>
      <c r="C262" s="258" t="s">
        <v>399</v>
      </c>
      <c r="D262" s="258" t="s">
        <v>268</v>
      </c>
      <c r="E262" s="259" t="s">
        <v>768</v>
      </c>
      <c r="F262" s="260" t="s">
        <v>769</v>
      </c>
      <c r="G262" s="261" t="s">
        <v>521</v>
      </c>
      <c r="H262" s="262">
        <v>1</v>
      </c>
      <c r="I262" s="263"/>
      <c r="J262" s="264">
        <f>ROUND(I262*H262,2)</f>
        <v>0</v>
      </c>
      <c r="K262" s="260" t="s">
        <v>153</v>
      </c>
      <c r="L262" s="265"/>
      <c r="M262" s="266" t="s">
        <v>78</v>
      </c>
      <c r="N262" s="267" t="s">
        <v>50</v>
      </c>
      <c r="O262" s="84"/>
      <c r="P262" s="221">
        <f>O262*H262</f>
        <v>0</v>
      </c>
      <c r="Q262" s="221">
        <v>0.015800000000000002</v>
      </c>
      <c r="R262" s="221">
        <f>Q262*H262</f>
        <v>0.015800000000000002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193</v>
      </c>
      <c r="AT262" s="223" t="s">
        <v>268</v>
      </c>
      <c r="AU262" s="223" t="s">
        <v>89</v>
      </c>
      <c r="AY262" s="17" t="s">
        <v>147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87</v>
      </c>
      <c r="BK262" s="224">
        <f>ROUND(I262*H262,2)</f>
        <v>0</v>
      </c>
      <c r="BL262" s="17" t="s">
        <v>154</v>
      </c>
      <c r="BM262" s="223" t="s">
        <v>770</v>
      </c>
    </row>
    <row r="263" s="2" customFormat="1" ht="21.75" customHeight="1">
      <c r="A263" s="38"/>
      <c r="B263" s="39"/>
      <c r="C263" s="258" t="s">
        <v>403</v>
      </c>
      <c r="D263" s="258" t="s">
        <v>268</v>
      </c>
      <c r="E263" s="259" t="s">
        <v>771</v>
      </c>
      <c r="F263" s="260" t="s">
        <v>772</v>
      </c>
      <c r="G263" s="261" t="s">
        <v>521</v>
      </c>
      <c r="H263" s="262">
        <v>1</v>
      </c>
      <c r="I263" s="263"/>
      <c r="J263" s="264">
        <f>ROUND(I263*H263,2)</f>
        <v>0</v>
      </c>
      <c r="K263" s="260" t="s">
        <v>153</v>
      </c>
      <c r="L263" s="265"/>
      <c r="M263" s="266" t="s">
        <v>78</v>
      </c>
      <c r="N263" s="267" t="s">
        <v>50</v>
      </c>
      <c r="O263" s="84"/>
      <c r="P263" s="221">
        <f>O263*H263</f>
        <v>0</v>
      </c>
      <c r="Q263" s="221">
        <v>0.0035000000000000001</v>
      </c>
      <c r="R263" s="221">
        <f>Q263*H263</f>
        <v>0.0035000000000000001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193</v>
      </c>
      <c r="AT263" s="223" t="s">
        <v>268</v>
      </c>
      <c r="AU263" s="223" t="s">
        <v>89</v>
      </c>
      <c r="AY263" s="17" t="s">
        <v>147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87</v>
      </c>
      <c r="BK263" s="224">
        <f>ROUND(I263*H263,2)</f>
        <v>0</v>
      </c>
      <c r="BL263" s="17" t="s">
        <v>154</v>
      </c>
      <c r="BM263" s="223" t="s">
        <v>773</v>
      </c>
    </row>
    <row r="264" s="2" customFormat="1" ht="37.8" customHeight="1">
      <c r="A264" s="38"/>
      <c r="B264" s="39"/>
      <c r="C264" s="212" t="s">
        <v>409</v>
      </c>
      <c r="D264" s="212" t="s">
        <v>149</v>
      </c>
      <c r="E264" s="213" t="s">
        <v>774</v>
      </c>
      <c r="F264" s="214" t="s">
        <v>775</v>
      </c>
      <c r="G264" s="215" t="s">
        <v>521</v>
      </c>
      <c r="H264" s="216">
        <v>1</v>
      </c>
      <c r="I264" s="217"/>
      <c r="J264" s="218">
        <f>ROUND(I264*H264,2)</f>
        <v>0</v>
      </c>
      <c r="K264" s="214" t="s">
        <v>78</v>
      </c>
      <c r="L264" s="44"/>
      <c r="M264" s="219" t="s">
        <v>78</v>
      </c>
      <c r="N264" s="220" t="s">
        <v>50</v>
      </c>
      <c r="O264" s="84"/>
      <c r="P264" s="221">
        <f>O264*H264</f>
        <v>0</v>
      </c>
      <c r="Q264" s="221">
        <v>0.050000000000000003</v>
      </c>
      <c r="R264" s="221">
        <f>Q264*H264</f>
        <v>0.050000000000000003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154</v>
      </c>
      <c r="AT264" s="223" t="s">
        <v>149</v>
      </c>
      <c r="AU264" s="223" t="s">
        <v>89</v>
      </c>
      <c r="AY264" s="17" t="s">
        <v>147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87</v>
      </c>
      <c r="BK264" s="224">
        <f>ROUND(I264*H264,2)</f>
        <v>0</v>
      </c>
      <c r="BL264" s="17" t="s">
        <v>154</v>
      </c>
      <c r="BM264" s="223" t="s">
        <v>776</v>
      </c>
    </row>
    <row r="265" s="2" customFormat="1" ht="24.15" customHeight="1">
      <c r="A265" s="38"/>
      <c r="B265" s="39"/>
      <c r="C265" s="212" t="s">
        <v>413</v>
      </c>
      <c r="D265" s="212" t="s">
        <v>149</v>
      </c>
      <c r="E265" s="213" t="s">
        <v>777</v>
      </c>
      <c r="F265" s="214" t="s">
        <v>778</v>
      </c>
      <c r="G265" s="215" t="s">
        <v>168</v>
      </c>
      <c r="H265" s="216">
        <v>20.5</v>
      </c>
      <c r="I265" s="217"/>
      <c r="J265" s="218">
        <f>ROUND(I265*H265,2)</f>
        <v>0</v>
      </c>
      <c r="K265" s="214" t="s">
        <v>153</v>
      </c>
      <c r="L265" s="44"/>
      <c r="M265" s="219" t="s">
        <v>78</v>
      </c>
      <c r="N265" s="220" t="s">
        <v>50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154</v>
      </c>
      <c r="AT265" s="223" t="s">
        <v>149</v>
      </c>
      <c r="AU265" s="223" t="s">
        <v>89</v>
      </c>
      <c r="AY265" s="17" t="s">
        <v>147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87</v>
      </c>
      <c r="BK265" s="224">
        <f>ROUND(I265*H265,2)</f>
        <v>0</v>
      </c>
      <c r="BL265" s="17" t="s">
        <v>154</v>
      </c>
      <c r="BM265" s="223" t="s">
        <v>779</v>
      </c>
    </row>
    <row r="266" s="2" customFormat="1" ht="24.15" customHeight="1">
      <c r="A266" s="38"/>
      <c r="B266" s="39"/>
      <c r="C266" s="212" t="s">
        <v>419</v>
      </c>
      <c r="D266" s="212" t="s">
        <v>149</v>
      </c>
      <c r="E266" s="213" t="s">
        <v>780</v>
      </c>
      <c r="F266" s="214" t="s">
        <v>781</v>
      </c>
      <c r="G266" s="215" t="s">
        <v>168</v>
      </c>
      <c r="H266" s="216">
        <v>37.549999999999997</v>
      </c>
      <c r="I266" s="217"/>
      <c r="J266" s="218">
        <f>ROUND(I266*H266,2)</f>
        <v>0</v>
      </c>
      <c r="K266" s="214" t="s">
        <v>153</v>
      </c>
      <c r="L266" s="44"/>
      <c r="M266" s="219" t="s">
        <v>78</v>
      </c>
      <c r="N266" s="220" t="s">
        <v>50</v>
      </c>
      <c r="O266" s="84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154</v>
      </c>
      <c r="AT266" s="223" t="s">
        <v>149</v>
      </c>
      <c r="AU266" s="223" t="s">
        <v>89</v>
      </c>
      <c r="AY266" s="17" t="s">
        <v>147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87</v>
      </c>
      <c r="BK266" s="224">
        <f>ROUND(I266*H266,2)</f>
        <v>0</v>
      </c>
      <c r="BL266" s="17" t="s">
        <v>154</v>
      </c>
      <c r="BM266" s="223" t="s">
        <v>782</v>
      </c>
    </row>
    <row r="267" s="2" customFormat="1" ht="16.5" customHeight="1">
      <c r="A267" s="38"/>
      <c r="B267" s="39"/>
      <c r="C267" s="212" t="s">
        <v>426</v>
      </c>
      <c r="D267" s="212" t="s">
        <v>149</v>
      </c>
      <c r="E267" s="213" t="s">
        <v>783</v>
      </c>
      <c r="F267" s="214" t="s">
        <v>784</v>
      </c>
      <c r="G267" s="215" t="s">
        <v>168</v>
      </c>
      <c r="H267" s="216">
        <v>37.549999999999997</v>
      </c>
      <c r="I267" s="217"/>
      <c r="J267" s="218">
        <f>ROUND(I267*H267,2)</f>
        <v>0</v>
      </c>
      <c r="K267" s="214" t="s">
        <v>153</v>
      </c>
      <c r="L267" s="44"/>
      <c r="M267" s="219" t="s">
        <v>78</v>
      </c>
      <c r="N267" s="220" t="s">
        <v>50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154</v>
      </c>
      <c r="AT267" s="223" t="s">
        <v>149</v>
      </c>
      <c r="AU267" s="223" t="s">
        <v>89</v>
      </c>
      <c r="AY267" s="17" t="s">
        <v>147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87</v>
      </c>
      <c r="BK267" s="224">
        <f>ROUND(I267*H267,2)</f>
        <v>0</v>
      </c>
      <c r="BL267" s="17" t="s">
        <v>154</v>
      </c>
      <c r="BM267" s="223" t="s">
        <v>785</v>
      </c>
    </row>
    <row r="268" s="2" customFormat="1" ht="44.25" customHeight="1">
      <c r="A268" s="38"/>
      <c r="B268" s="39"/>
      <c r="C268" s="212" t="s">
        <v>430</v>
      </c>
      <c r="D268" s="212" t="s">
        <v>149</v>
      </c>
      <c r="E268" s="213" t="s">
        <v>786</v>
      </c>
      <c r="F268" s="214" t="s">
        <v>787</v>
      </c>
      <c r="G268" s="215" t="s">
        <v>521</v>
      </c>
      <c r="H268" s="216">
        <v>1</v>
      </c>
      <c r="I268" s="217"/>
      <c r="J268" s="218">
        <f>ROUND(I268*H268,2)</f>
        <v>0</v>
      </c>
      <c r="K268" s="214" t="s">
        <v>153</v>
      </c>
      <c r="L268" s="44"/>
      <c r="M268" s="219" t="s">
        <v>78</v>
      </c>
      <c r="N268" s="220" t="s">
        <v>50</v>
      </c>
      <c r="O268" s="84"/>
      <c r="P268" s="221">
        <f>O268*H268</f>
        <v>0</v>
      </c>
      <c r="Q268" s="221">
        <v>0.32169999999999999</v>
      </c>
      <c r="R268" s="221">
        <f>Q268*H268</f>
        <v>0.32169999999999999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154</v>
      </c>
      <c r="AT268" s="223" t="s">
        <v>149</v>
      </c>
      <c r="AU268" s="223" t="s">
        <v>89</v>
      </c>
      <c r="AY268" s="17" t="s">
        <v>147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87</v>
      </c>
      <c r="BK268" s="224">
        <f>ROUND(I268*H268,2)</f>
        <v>0</v>
      </c>
      <c r="BL268" s="17" t="s">
        <v>154</v>
      </c>
      <c r="BM268" s="223" t="s">
        <v>788</v>
      </c>
    </row>
    <row r="269" s="2" customFormat="1" ht="16.5" customHeight="1">
      <c r="A269" s="38"/>
      <c r="B269" s="39"/>
      <c r="C269" s="258" t="s">
        <v>437</v>
      </c>
      <c r="D269" s="258" t="s">
        <v>268</v>
      </c>
      <c r="E269" s="259" t="s">
        <v>789</v>
      </c>
      <c r="F269" s="260" t="s">
        <v>790</v>
      </c>
      <c r="G269" s="261" t="s">
        <v>521</v>
      </c>
      <c r="H269" s="262">
        <v>1</v>
      </c>
      <c r="I269" s="263"/>
      <c r="J269" s="264">
        <f>ROUND(I269*H269,2)</f>
        <v>0</v>
      </c>
      <c r="K269" s="260" t="s">
        <v>153</v>
      </c>
      <c r="L269" s="265"/>
      <c r="M269" s="266" t="s">
        <v>78</v>
      </c>
      <c r="N269" s="267" t="s">
        <v>50</v>
      </c>
      <c r="O269" s="84"/>
      <c r="P269" s="221">
        <f>O269*H269</f>
        <v>0</v>
      </c>
      <c r="Q269" s="221">
        <v>0.066000000000000003</v>
      </c>
      <c r="R269" s="221">
        <f>Q269*H269</f>
        <v>0.066000000000000003</v>
      </c>
      <c r="S269" s="221">
        <v>0</v>
      </c>
      <c r="T269" s="22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3" t="s">
        <v>193</v>
      </c>
      <c r="AT269" s="223" t="s">
        <v>268</v>
      </c>
      <c r="AU269" s="223" t="s">
        <v>89</v>
      </c>
      <c r="AY269" s="17" t="s">
        <v>147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87</v>
      </c>
      <c r="BK269" s="224">
        <f>ROUND(I269*H269,2)</f>
        <v>0</v>
      </c>
      <c r="BL269" s="17" t="s">
        <v>154</v>
      </c>
      <c r="BM269" s="223" t="s">
        <v>791</v>
      </c>
    </row>
    <row r="270" s="2" customFormat="1" ht="37.8" customHeight="1">
      <c r="A270" s="38"/>
      <c r="B270" s="39"/>
      <c r="C270" s="212" t="s">
        <v>443</v>
      </c>
      <c r="D270" s="212" t="s">
        <v>149</v>
      </c>
      <c r="E270" s="213" t="s">
        <v>792</v>
      </c>
      <c r="F270" s="214" t="s">
        <v>793</v>
      </c>
      <c r="G270" s="215" t="s">
        <v>521</v>
      </c>
      <c r="H270" s="216">
        <v>1</v>
      </c>
      <c r="I270" s="217"/>
      <c r="J270" s="218">
        <f>ROUND(I270*H270,2)</f>
        <v>0</v>
      </c>
      <c r="K270" s="214" t="s">
        <v>153</v>
      </c>
      <c r="L270" s="44"/>
      <c r="M270" s="219" t="s">
        <v>78</v>
      </c>
      <c r="N270" s="220" t="s">
        <v>50</v>
      </c>
      <c r="O270" s="84"/>
      <c r="P270" s="221">
        <f>O270*H270</f>
        <v>0</v>
      </c>
      <c r="Q270" s="221">
        <v>0.040050000000000002</v>
      </c>
      <c r="R270" s="221">
        <f>Q270*H270</f>
        <v>0.040050000000000002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154</v>
      </c>
      <c r="AT270" s="223" t="s">
        <v>149</v>
      </c>
      <c r="AU270" s="223" t="s">
        <v>89</v>
      </c>
      <c r="AY270" s="17" t="s">
        <v>147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87</v>
      </c>
      <c r="BK270" s="224">
        <f>ROUND(I270*H270,2)</f>
        <v>0</v>
      </c>
      <c r="BL270" s="17" t="s">
        <v>154</v>
      </c>
      <c r="BM270" s="223" t="s">
        <v>794</v>
      </c>
    </row>
    <row r="271" s="2" customFormat="1" ht="37.8" customHeight="1">
      <c r="A271" s="38"/>
      <c r="B271" s="39"/>
      <c r="C271" s="212" t="s">
        <v>449</v>
      </c>
      <c r="D271" s="212" t="s">
        <v>149</v>
      </c>
      <c r="E271" s="213" t="s">
        <v>795</v>
      </c>
      <c r="F271" s="214" t="s">
        <v>796</v>
      </c>
      <c r="G271" s="215" t="s">
        <v>521</v>
      </c>
      <c r="H271" s="216">
        <v>1</v>
      </c>
      <c r="I271" s="217"/>
      <c r="J271" s="218">
        <f>ROUND(I271*H271,2)</f>
        <v>0</v>
      </c>
      <c r="K271" s="214" t="s">
        <v>153</v>
      </c>
      <c r="L271" s="44"/>
      <c r="M271" s="219" t="s">
        <v>78</v>
      </c>
      <c r="N271" s="220" t="s">
        <v>50</v>
      </c>
      <c r="O271" s="84"/>
      <c r="P271" s="221">
        <f>O271*H271</f>
        <v>0</v>
      </c>
      <c r="Q271" s="221">
        <v>0.031189999999999999</v>
      </c>
      <c r="R271" s="221">
        <f>Q271*H271</f>
        <v>0.031189999999999999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154</v>
      </c>
      <c r="AT271" s="223" t="s">
        <v>149</v>
      </c>
      <c r="AU271" s="223" t="s">
        <v>89</v>
      </c>
      <c r="AY271" s="17" t="s">
        <v>147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87</v>
      </c>
      <c r="BK271" s="224">
        <f>ROUND(I271*H271,2)</f>
        <v>0</v>
      </c>
      <c r="BL271" s="17" t="s">
        <v>154</v>
      </c>
      <c r="BM271" s="223" t="s">
        <v>797</v>
      </c>
    </row>
    <row r="272" s="2" customFormat="1" ht="44.25" customHeight="1">
      <c r="A272" s="38"/>
      <c r="B272" s="39"/>
      <c r="C272" s="212" t="s">
        <v>453</v>
      </c>
      <c r="D272" s="212" t="s">
        <v>149</v>
      </c>
      <c r="E272" s="213" t="s">
        <v>798</v>
      </c>
      <c r="F272" s="214" t="s">
        <v>799</v>
      </c>
      <c r="G272" s="215" t="s">
        <v>521</v>
      </c>
      <c r="H272" s="216">
        <v>1</v>
      </c>
      <c r="I272" s="217"/>
      <c r="J272" s="218">
        <f>ROUND(I272*H272,2)</f>
        <v>0</v>
      </c>
      <c r="K272" s="214" t="s">
        <v>78</v>
      </c>
      <c r="L272" s="44"/>
      <c r="M272" s="219" t="s">
        <v>78</v>
      </c>
      <c r="N272" s="220" t="s">
        <v>50</v>
      </c>
      <c r="O272" s="84"/>
      <c r="P272" s="221">
        <f>O272*H272</f>
        <v>0</v>
      </c>
      <c r="Q272" s="221">
        <v>0.0071199999999999996</v>
      </c>
      <c r="R272" s="221">
        <f>Q272*H272</f>
        <v>0.0071199999999999996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154</v>
      </c>
      <c r="AT272" s="223" t="s">
        <v>149</v>
      </c>
      <c r="AU272" s="223" t="s">
        <v>89</v>
      </c>
      <c r="AY272" s="17" t="s">
        <v>147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87</v>
      </c>
      <c r="BK272" s="224">
        <f>ROUND(I272*H272,2)</f>
        <v>0</v>
      </c>
      <c r="BL272" s="17" t="s">
        <v>154</v>
      </c>
      <c r="BM272" s="223" t="s">
        <v>800</v>
      </c>
    </row>
    <row r="273" s="2" customFormat="1" ht="44.25" customHeight="1">
      <c r="A273" s="38"/>
      <c r="B273" s="39"/>
      <c r="C273" s="212" t="s">
        <v>460</v>
      </c>
      <c r="D273" s="212" t="s">
        <v>149</v>
      </c>
      <c r="E273" s="213" t="s">
        <v>801</v>
      </c>
      <c r="F273" s="214" t="s">
        <v>802</v>
      </c>
      <c r="G273" s="215" t="s">
        <v>521</v>
      </c>
      <c r="H273" s="216">
        <v>1</v>
      </c>
      <c r="I273" s="217"/>
      <c r="J273" s="218">
        <f>ROUND(I273*H273,2)</f>
        <v>0</v>
      </c>
      <c r="K273" s="214" t="s">
        <v>153</v>
      </c>
      <c r="L273" s="44"/>
      <c r="M273" s="219" t="s">
        <v>78</v>
      </c>
      <c r="N273" s="220" t="s">
        <v>50</v>
      </c>
      <c r="O273" s="84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154</v>
      </c>
      <c r="AT273" s="223" t="s">
        <v>149</v>
      </c>
      <c r="AU273" s="223" t="s">
        <v>89</v>
      </c>
      <c r="AY273" s="17" t="s">
        <v>147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87</v>
      </c>
      <c r="BK273" s="224">
        <f>ROUND(I273*H273,2)</f>
        <v>0</v>
      </c>
      <c r="BL273" s="17" t="s">
        <v>154</v>
      </c>
      <c r="BM273" s="223" t="s">
        <v>803</v>
      </c>
    </row>
    <row r="274" s="2" customFormat="1" ht="37.8" customHeight="1">
      <c r="A274" s="38"/>
      <c r="B274" s="39"/>
      <c r="C274" s="212" t="s">
        <v>466</v>
      </c>
      <c r="D274" s="212" t="s">
        <v>149</v>
      </c>
      <c r="E274" s="213" t="s">
        <v>461</v>
      </c>
      <c r="F274" s="214" t="s">
        <v>462</v>
      </c>
      <c r="G274" s="215" t="s">
        <v>178</v>
      </c>
      <c r="H274" s="216">
        <v>0.70699999999999996</v>
      </c>
      <c r="I274" s="217"/>
      <c r="J274" s="218">
        <f>ROUND(I274*H274,2)</f>
        <v>0</v>
      </c>
      <c r="K274" s="214" t="s">
        <v>153</v>
      </c>
      <c r="L274" s="44"/>
      <c r="M274" s="219" t="s">
        <v>78</v>
      </c>
      <c r="N274" s="220" t="s">
        <v>50</v>
      </c>
      <c r="O274" s="84"/>
      <c r="P274" s="221">
        <f>O274*H274</f>
        <v>0</v>
      </c>
      <c r="Q274" s="221">
        <v>2.2563399999999998</v>
      </c>
      <c r="R274" s="221">
        <f>Q274*H274</f>
        <v>1.5952323799999997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154</v>
      </c>
      <c r="AT274" s="223" t="s">
        <v>149</v>
      </c>
      <c r="AU274" s="223" t="s">
        <v>89</v>
      </c>
      <c r="AY274" s="17" t="s">
        <v>147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87</v>
      </c>
      <c r="BK274" s="224">
        <f>ROUND(I274*H274,2)</f>
        <v>0</v>
      </c>
      <c r="BL274" s="17" t="s">
        <v>154</v>
      </c>
      <c r="BM274" s="223" t="s">
        <v>804</v>
      </c>
    </row>
    <row r="275" s="13" customFormat="1">
      <c r="A275" s="13"/>
      <c r="B275" s="225"/>
      <c r="C275" s="226"/>
      <c r="D275" s="227" t="s">
        <v>156</v>
      </c>
      <c r="E275" s="228" t="s">
        <v>78</v>
      </c>
      <c r="F275" s="229" t="s">
        <v>805</v>
      </c>
      <c r="G275" s="226"/>
      <c r="H275" s="228" t="s">
        <v>78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156</v>
      </c>
      <c r="AU275" s="235" t="s">
        <v>89</v>
      </c>
      <c r="AV275" s="13" t="s">
        <v>87</v>
      </c>
      <c r="AW275" s="13" t="s">
        <v>38</v>
      </c>
      <c r="AX275" s="13" t="s">
        <v>80</v>
      </c>
      <c r="AY275" s="235" t="s">
        <v>147</v>
      </c>
    </row>
    <row r="276" s="14" customFormat="1">
      <c r="A276" s="14"/>
      <c r="B276" s="236"/>
      <c r="C276" s="237"/>
      <c r="D276" s="227" t="s">
        <v>156</v>
      </c>
      <c r="E276" s="238" t="s">
        <v>78</v>
      </c>
      <c r="F276" s="239" t="s">
        <v>806</v>
      </c>
      <c r="G276" s="237"/>
      <c r="H276" s="240">
        <v>0.70699999999999996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156</v>
      </c>
      <c r="AU276" s="246" t="s">
        <v>89</v>
      </c>
      <c r="AV276" s="14" t="s">
        <v>89</v>
      </c>
      <c r="AW276" s="14" t="s">
        <v>38</v>
      </c>
      <c r="AX276" s="14" t="s">
        <v>80</v>
      </c>
      <c r="AY276" s="246" t="s">
        <v>147</v>
      </c>
    </row>
    <row r="277" s="15" customFormat="1">
      <c r="A277" s="15"/>
      <c r="B277" s="247"/>
      <c r="C277" s="248"/>
      <c r="D277" s="227" t="s">
        <v>156</v>
      </c>
      <c r="E277" s="249" t="s">
        <v>78</v>
      </c>
      <c r="F277" s="250" t="s">
        <v>159</v>
      </c>
      <c r="G277" s="248"/>
      <c r="H277" s="251">
        <v>0.70699999999999996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156</v>
      </c>
      <c r="AU277" s="257" t="s">
        <v>89</v>
      </c>
      <c r="AV277" s="15" t="s">
        <v>154</v>
      </c>
      <c r="AW277" s="15" t="s">
        <v>38</v>
      </c>
      <c r="AX277" s="15" t="s">
        <v>87</v>
      </c>
      <c r="AY277" s="257" t="s">
        <v>147</v>
      </c>
    </row>
    <row r="278" s="2" customFormat="1" ht="16.5" customHeight="1">
      <c r="A278" s="38"/>
      <c r="B278" s="39"/>
      <c r="C278" s="212" t="s">
        <v>470</v>
      </c>
      <c r="D278" s="212" t="s">
        <v>149</v>
      </c>
      <c r="E278" s="213" t="s">
        <v>807</v>
      </c>
      <c r="F278" s="214" t="s">
        <v>808</v>
      </c>
      <c r="G278" s="215" t="s">
        <v>809</v>
      </c>
      <c r="H278" s="216">
        <v>1</v>
      </c>
      <c r="I278" s="217"/>
      <c r="J278" s="218">
        <f>ROUND(I278*H278,2)</f>
        <v>0</v>
      </c>
      <c r="K278" s="214" t="s">
        <v>153</v>
      </c>
      <c r="L278" s="44"/>
      <c r="M278" s="219" t="s">
        <v>78</v>
      </c>
      <c r="N278" s="220" t="s">
        <v>50</v>
      </c>
      <c r="O278" s="84"/>
      <c r="P278" s="221">
        <f>O278*H278</f>
        <v>0</v>
      </c>
      <c r="Q278" s="221">
        <v>0.002</v>
      </c>
      <c r="R278" s="221">
        <f>Q278*H278</f>
        <v>0.002</v>
      </c>
      <c r="S278" s="221">
        <v>0</v>
      </c>
      <c r="T278" s="22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3" t="s">
        <v>154</v>
      </c>
      <c r="AT278" s="223" t="s">
        <v>149</v>
      </c>
      <c r="AU278" s="223" t="s">
        <v>89</v>
      </c>
      <c r="AY278" s="17" t="s">
        <v>147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87</v>
      </c>
      <c r="BK278" s="224">
        <f>ROUND(I278*H278,2)</f>
        <v>0</v>
      </c>
      <c r="BL278" s="17" t="s">
        <v>154</v>
      </c>
      <c r="BM278" s="223" t="s">
        <v>810</v>
      </c>
    </row>
    <row r="279" s="12" customFormat="1" ht="22.8" customHeight="1">
      <c r="A279" s="12"/>
      <c r="B279" s="196"/>
      <c r="C279" s="197"/>
      <c r="D279" s="198" t="s">
        <v>79</v>
      </c>
      <c r="E279" s="210" t="s">
        <v>199</v>
      </c>
      <c r="F279" s="210" t="s">
        <v>465</v>
      </c>
      <c r="G279" s="197"/>
      <c r="H279" s="197"/>
      <c r="I279" s="200"/>
      <c r="J279" s="211">
        <f>BK279</f>
        <v>0</v>
      </c>
      <c r="K279" s="197"/>
      <c r="L279" s="202"/>
      <c r="M279" s="203"/>
      <c r="N279" s="204"/>
      <c r="O279" s="204"/>
      <c r="P279" s="205">
        <f>SUM(P280:P290)</f>
        <v>0</v>
      </c>
      <c r="Q279" s="204"/>
      <c r="R279" s="205">
        <f>SUM(R280:R290)</f>
        <v>5.8367249999999995</v>
      </c>
      <c r="S279" s="204"/>
      <c r="T279" s="206">
        <f>SUM(T280:T290)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7" t="s">
        <v>87</v>
      </c>
      <c r="AT279" s="208" t="s">
        <v>79</v>
      </c>
      <c r="AU279" s="208" t="s">
        <v>87</v>
      </c>
      <c r="AY279" s="207" t="s">
        <v>147</v>
      </c>
      <c r="BK279" s="209">
        <f>SUM(BK280:BK290)</f>
        <v>0</v>
      </c>
    </row>
    <row r="280" s="2" customFormat="1" ht="49.05" customHeight="1">
      <c r="A280" s="38"/>
      <c r="B280" s="39"/>
      <c r="C280" s="212" t="s">
        <v>474</v>
      </c>
      <c r="D280" s="212" t="s">
        <v>149</v>
      </c>
      <c r="E280" s="213" t="s">
        <v>467</v>
      </c>
      <c r="F280" s="214" t="s">
        <v>468</v>
      </c>
      <c r="G280" s="215" t="s">
        <v>168</v>
      </c>
      <c r="H280" s="216">
        <v>20.5</v>
      </c>
      <c r="I280" s="217"/>
      <c r="J280" s="218">
        <f>ROUND(I280*H280,2)</f>
        <v>0</v>
      </c>
      <c r="K280" s="214" t="s">
        <v>153</v>
      </c>
      <c r="L280" s="44"/>
      <c r="M280" s="219" t="s">
        <v>78</v>
      </c>
      <c r="N280" s="220" t="s">
        <v>50</v>
      </c>
      <c r="O280" s="84"/>
      <c r="P280" s="221">
        <f>O280*H280</f>
        <v>0</v>
      </c>
      <c r="Q280" s="221">
        <v>0.1295</v>
      </c>
      <c r="R280" s="221">
        <f>Q280*H280</f>
        <v>2.6547499999999999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154</v>
      </c>
      <c r="AT280" s="223" t="s">
        <v>149</v>
      </c>
      <c r="AU280" s="223" t="s">
        <v>89</v>
      </c>
      <c r="AY280" s="17" t="s">
        <v>147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87</v>
      </c>
      <c r="BK280" s="224">
        <f>ROUND(I280*H280,2)</f>
        <v>0</v>
      </c>
      <c r="BL280" s="17" t="s">
        <v>154</v>
      </c>
      <c r="BM280" s="223" t="s">
        <v>811</v>
      </c>
    </row>
    <row r="281" s="2" customFormat="1" ht="16.5" customHeight="1">
      <c r="A281" s="38"/>
      <c r="B281" s="39"/>
      <c r="C281" s="258" t="s">
        <v>479</v>
      </c>
      <c r="D281" s="258" t="s">
        <v>268</v>
      </c>
      <c r="E281" s="259" t="s">
        <v>471</v>
      </c>
      <c r="F281" s="260" t="s">
        <v>812</v>
      </c>
      <c r="G281" s="261" t="s">
        <v>168</v>
      </c>
      <c r="H281" s="262">
        <v>20.5</v>
      </c>
      <c r="I281" s="263"/>
      <c r="J281" s="264">
        <f>ROUND(I281*H281,2)</f>
        <v>0</v>
      </c>
      <c r="K281" s="260" t="s">
        <v>78</v>
      </c>
      <c r="L281" s="265"/>
      <c r="M281" s="266" t="s">
        <v>78</v>
      </c>
      <c r="N281" s="267" t="s">
        <v>50</v>
      </c>
      <c r="O281" s="84"/>
      <c r="P281" s="221">
        <f>O281*H281</f>
        <v>0</v>
      </c>
      <c r="Q281" s="221">
        <v>0.044999999999999998</v>
      </c>
      <c r="R281" s="221">
        <f>Q281*H281</f>
        <v>0.92249999999999999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193</v>
      </c>
      <c r="AT281" s="223" t="s">
        <v>268</v>
      </c>
      <c r="AU281" s="223" t="s">
        <v>89</v>
      </c>
      <c r="AY281" s="17" t="s">
        <v>147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87</v>
      </c>
      <c r="BK281" s="224">
        <f>ROUND(I281*H281,2)</f>
        <v>0</v>
      </c>
      <c r="BL281" s="17" t="s">
        <v>154</v>
      </c>
      <c r="BM281" s="223" t="s">
        <v>813</v>
      </c>
    </row>
    <row r="282" s="2" customFormat="1" ht="24.15" customHeight="1">
      <c r="A282" s="38"/>
      <c r="B282" s="39"/>
      <c r="C282" s="212" t="s">
        <v>484</v>
      </c>
      <c r="D282" s="212" t="s">
        <v>149</v>
      </c>
      <c r="E282" s="213" t="s">
        <v>814</v>
      </c>
      <c r="F282" s="214" t="s">
        <v>815</v>
      </c>
      <c r="G282" s="215" t="s">
        <v>178</v>
      </c>
      <c r="H282" s="216">
        <v>1</v>
      </c>
      <c r="I282" s="217"/>
      <c r="J282" s="218">
        <f>ROUND(I282*H282,2)</f>
        <v>0</v>
      </c>
      <c r="K282" s="214" t="s">
        <v>153</v>
      </c>
      <c r="L282" s="44"/>
      <c r="M282" s="219" t="s">
        <v>78</v>
      </c>
      <c r="N282" s="220" t="s">
        <v>50</v>
      </c>
      <c r="O282" s="84"/>
      <c r="P282" s="221">
        <f>O282*H282</f>
        <v>0</v>
      </c>
      <c r="Q282" s="221">
        <v>2.2563399999999998</v>
      </c>
      <c r="R282" s="221">
        <f>Q282*H282</f>
        <v>2.2563399999999998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154</v>
      </c>
      <c r="AT282" s="223" t="s">
        <v>149</v>
      </c>
      <c r="AU282" s="223" t="s">
        <v>89</v>
      </c>
      <c r="AY282" s="17" t="s">
        <v>147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87</v>
      </c>
      <c r="BK282" s="224">
        <f>ROUND(I282*H282,2)</f>
        <v>0</v>
      </c>
      <c r="BL282" s="17" t="s">
        <v>154</v>
      </c>
      <c r="BM282" s="223" t="s">
        <v>816</v>
      </c>
    </row>
    <row r="283" s="2" customFormat="1" ht="24.15" customHeight="1">
      <c r="A283" s="38"/>
      <c r="B283" s="39"/>
      <c r="C283" s="212" t="s">
        <v>489</v>
      </c>
      <c r="D283" s="212" t="s">
        <v>149</v>
      </c>
      <c r="E283" s="213" t="s">
        <v>475</v>
      </c>
      <c r="F283" s="214" t="s">
        <v>476</v>
      </c>
      <c r="G283" s="215" t="s">
        <v>168</v>
      </c>
      <c r="H283" s="216">
        <v>104.5</v>
      </c>
      <c r="I283" s="217"/>
      <c r="J283" s="218">
        <f>ROUND(I283*H283,2)</f>
        <v>0</v>
      </c>
      <c r="K283" s="214" t="s">
        <v>153</v>
      </c>
      <c r="L283" s="44"/>
      <c r="M283" s="219" t="s">
        <v>78</v>
      </c>
      <c r="N283" s="220" t="s">
        <v>50</v>
      </c>
      <c r="O283" s="84"/>
      <c r="P283" s="221">
        <f>O283*H283</f>
        <v>0</v>
      </c>
      <c r="Q283" s="221">
        <v>3.0000000000000001E-05</v>
      </c>
      <c r="R283" s="221">
        <f>Q283*H283</f>
        <v>0.0031350000000000002</v>
      </c>
      <c r="S283" s="221">
        <v>0</v>
      </c>
      <c r="T283" s="22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3" t="s">
        <v>154</v>
      </c>
      <c r="AT283" s="223" t="s">
        <v>149</v>
      </c>
      <c r="AU283" s="223" t="s">
        <v>89</v>
      </c>
      <c r="AY283" s="17" t="s">
        <v>147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7" t="s">
        <v>87</v>
      </c>
      <c r="BK283" s="224">
        <f>ROUND(I283*H283,2)</f>
        <v>0</v>
      </c>
      <c r="BL283" s="17" t="s">
        <v>154</v>
      </c>
      <c r="BM283" s="223" t="s">
        <v>817</v>
      </c>
    </row>
    <row r="284" s="13" customFormat="1">
      <c r="A284" s="13"/>
      <c r="B284" s="225"/>
      <c r="C284" s="226"/>
      <c r="D284" s="227" t="s">
        <v>156</v>
      </c>
      <c r="E284" s="228" t="s">
        <v>78</v>
      </c>
      <c r="F284" s="229" t="s">
        <v>640</v>
      </c>
      <c r="G284" s="226"/>
      <c r="H284" s="228" t="s">
        <v>78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156</v>
      </c>
      <c r="AU284" s="235" t="s">
        <v>89</v>
      </c>
      <c r="AV284" s="13" t="s">
        <v>87</v>
      </c>
      <c r="AW284" s="13" t="s">
        <v>38</v>
      </c>
      <c r="AX284" s="13" t="s">
        <v>80</v>
      </c>
      <c r="AY284" s="235" t="s">
        <v>147</v>
      </c>
    </row>
    <row r="285" s="14" customFormat="1">
      <c r="A285" s="14"/>
      <c r="B285" s="236"/>
      <c r="C285" s="237"/>
      <c r="D285" s="227" t="s">
        <v>156</v>
      </c>
      <c r="E285" s="238" t="s">
        <v>78</v>
      </c>
      <c r="F285" s="239" t="s">
        <v>818</v>
      </c>
      <c r="G285" s="237"/>
      <c r="H285" s="240">
        <v>24.5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156</v>
      </c>
      <c r="AU285" s="246" t="s">
        <v>89</v>
      </c>
      <c r="AV285" s="14" t="s">
        <v>89</v>
      </c>
      <c r="AW285" s="14" t="s">
        <v>38</v>
      </c>
      <c r="AX285" s="14" t="s">
        <v>80</v>
      </c>
      <c r="AY285" s="246" t="s">
        <v>147</v>
      </c>
    </row>
    <row r="286" s="13" customFormat="1">
      <c r="A286" s="13"/>
      <c r="B286" s="225"/>
      <c r="C286" s="226"/>
      <c r="D286" s="227" t="s">
        <v>156</v>
      </c>
      <c r="E286" s="228" t="s">
        <v>78</v>
      </c>
      <c r="F286" s="229" t="s">
        <v>642</v>
      </c>
      <c r="G286" s="226"/>
      <c r="H286" s="228" t="s">
        <v>78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156</v>
      </c>
      <c r="AU286" s="235" t="s">
        <v>89</v>
      </c>
      <c r="AV286" s="13" t="s">
        <v>87</v>
      </c>
      <c r="AW286" s="13" t="s">
        <v>38</v>
      </c>
      <c r="AX286" s="13" t="s">
        <v>80</v>
      </c>
      <c r="AY286" s="235" t="s">
        <v>147</v>
      </c>
    </row>
    <row r="287" s="14" customFormat="1">
      <c r="A287" s="14"/>
      <c r="B287" s="236"/>
      <c r="C287" s="237"/>
      <c r="D287" s="227" t="s">
        <v>156</v>
      </c>
      <c r="E287" s="238" t="s">
        <v>78</v>
      </c>
      <c r="F287" s="239" t="s">
        <v>819</v>
      </c>
      <c r="G287" s="237"/>
      <c r="H287" s="240">
        <v>40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156</v>
      </c>
      <c r="AU287" s="246" t="s">
        <v>89</v>
      </c>
      <c r="AV287" s="14" t="s">
        <v>89</v>
      </c>
      <c r="AW287" s="14" t="s">
        <v>38</v>
      </c>
      <c r="AX287" s="14" t="s">
        <v>80</v>
      </c>
      <c r="AY287" s="246" t="s">
        <v>147</v>
      </c>
    </row>
    <row r="288" s="13" customFormat="1">
      <c r="A288" s="13"/>
      <c r="B288" s="225"/>
      <c r="C288" s="226"/>
      <c r="D288" s="227" t="s">
        <v>156</v>
      </c>
      <c r="E288" s="228" t="s">
        <v>78</v>
      </c>
      <c r="F288" s="229" t="s">
        <v>820</v>
      </c>
      <c r="G288" s="226"/>
      <c r="H288" s="228" t="s">
        <v>78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156</v>
      </c>
      <c r="AU288" s="235" t="s">
        <v>89</v>
      </c>
      <c r="AV288" s="13" t="s">
        <v>87</v>
      </c>
      <c r="AW288" s="13" t="s">
        <v>38</v>
      </c>
      <c r="AX288" s="13" t="s">
        <v>80</v>
      </c>
      <c r="AY288" s="235" t="s">
        <v>147</v>
      </c>
    </row>
    <row r="289" s="14" customFormat="1">
      <c r="A289" s="14"/>
      <c r="B289" s="236"/>
      <c r="C289" s="237"/>
      <c r="D289" s="227" t="s">
        <v>156</v>
      </c>
      <c r="E289" s="238" t="s">
        <v>78</v>
      </c>
      <c r="F289" s="239" t="s">
        <v>821</v>
      </c>
      <c r="G289" s="237"/>
      <c r="H289" s="240">
        <v>40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156</v>
      </c>
      <c r="AU289" s="246" t="s">
        <v>89</v>
      </c>
      <c r="AV289" s="14" t="s">
        <v>89</v>
      </c>
      <c r="AW289" s="14" t="s">
        <v>38</v>
      </c>
      <c r="AX289" s="14" t="s">
        <v>80</v>
      </c>
      <c r="AY289" s="246" t="s">
        <v>147</v>
      </c>
    </row>
    <row r="290" s="15" customFormat="1">
      <c r="A290" s="15"/>
      <c r="B290" s="247"/>
      <c r="C290" s="248"/>
      <c r="D290" s="227" t="s">
        <v>156</v>
      </c>
      <c r="E290" s="249" t="s">
        <v>78</v>
      </c>
      <c r="F290" s="250" t="s">
        <v>159</v>
      </c>
      <c r="G290" s="248"/>
      <c r="H290" s="251">
        <v>104.5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7" t="s">
        <v>156</v>
      </c>
      <c r="AU290" s="257" t="s">
        <v>89</v>
      </c>
      <c r="AV290" s="15" t="s">
        <v>154</v>
      </c>
      <c r="AW290" s="15" t="s">
        <v>38</v>
      </c>
      <c r="AX290" s="15" t="s">
        <v>87</v>
      </c>
      <c r="AY290" s="257" t="s">
        <v>147</v>
      </c>
    </row>
    <row r="291" s="12" customFormat="1" ht="22.8" customHeight="1">
      <c r="A291" s="12"/>
      <c r="B291" s="196"/>
      <c r="C291" s="197"/>
      <c r="D291" s="198" t="s">
        <v>79</v>
      </c>
      <c r="E291" s="210" t="s">
        <v>535</v>
      </c>
      <c r="F291" s="210" t="s">
        <v>536</v>
      </c>
      <c r="G291" s="197"/>
      <c r="H291" s="197"/>
      <c r="I291" s="200"/>
      <c r="J291" s="211">
        <f>BK291</f>
        <v>0</v>
      </c>
      <c r="K291" s="197"/>
      <c r="L291" s="202"/>
      <c r="M291" s="203"/>
      <c r="N291" s="204"/>
      <c r="O291" s="204"/>
      <c r="P291" s="205">
        <f>SUM(P292:P296)</f>
        <v>0</v>
      </c>
      <c r="Q291" s="204"/>
      <c r="R291" s="205">
        <f>SUM(R292:R296)</f>
        <v>0</v>
      </c>
      <c r="S291" s="204"/>
      <c r="T291" s="206">
        <f>SUM(T292:T296)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7" t="s">
        <v>87</v>
      </c>
      <c r="AT291" s="208" t="s">
        <v>79</v>
      </c>
      <c r="AU291" s="208" t="s">
        <v>87</v>
      </c>
      <c r="AY291" s="207" t="s">
        <v>147</v>
      </c>
      <c r="BK291" s="209">
        <f>SUM(BK292:BK296)</f>
        <v>0</v>
      </c>
    </row>
    <row r="292" s="2" customFormat="1" ht="37.8" customHeight="1">
      <c r="A292" s="38"/>
      <c r="B292" s="39"/>
      <c r="C292" s="212" t="s">
        <v>494</v>
      </c>
      <c r="D292" s="212" t="s">
        <v>149</v>
      </c>
      <c r="E292" s="213" t="s">
        <v>538</v>
      </c>
      <c r="F292" s="214" t="s">
        <v>539</v>
      </c>
      <c r="G292" s="215" t="s">
        <v>254</v>
      </c>
      <c r="H292" s="216">
        <v>16.065000000000001</v>
      </c>
      <c r="I292" s="217"/>
      <c r="J292" s="218">
        <f>ROUND(I292*H292,2)</f>
        <v>0</v>
      </c>
      <c r="K292" s="214" t="s">
        <v>153</v>
      </c>
      <c r="L292" s="44"/>
      <c r="M292" s="219" t="s">
        <v>78</v>
      </c>
      <c r="N292" s="220" t="s">
        <v>50</v>
      </c>
      <c r="O292" s="84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3" t="s">
        <v>154</v>
      </c>
      <c r="AT292" s="223" t="s">
        <v>149</v>
      </c>
      <c r="AU292" s="223" t="s">
        <v>89</v>
      </c>
      <c r="AY292" s="17" t="s">
        <v>147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87</v>
      </c>
      <c r="BK292" s="224">
        <f>ROUND(I292*H292,2)</f>
        <v>0</v>
      </c>
      <c r="BL292" s="17" t="s">
        <v>154</v>
      </c>
      <c r="BM292" s="223" t="s">
        <v>822</v>
      </c>
    </row>
    <row r="293" s="2" customFormat="1" ht="37.8" customHeight="1">
      <c r="A293" s="38"/>
      <c r="B293" s="39"/>
      <c r="C293" s="212" t="s">
        <v>498</v>
      </c>
      <c r="D293" s="212" t="s">
        <v>149</v>
      </c>
      <c r="E293" s="213" t="s">
        <v>542</v>
      </c>
      <c r="F293" s="214" t="s">
        <v>543</v>
      </c>
      <c r="G293" s="215" t="s">
        <v>254</v>
      </c>
      <c r="H293" s="216">
        <v>16.065000000000001</v>
      </c>
      <c r="I293" s="217"/>
      <c r="J293" s="218">
        <f>ROUND(I293*H293,2)</f>
        <v>0</v>
      </c>
      <c r="K293" s="214" t="s">
        <v>153</v>
      </c>
      <c r="L293" s="44"/>
      <c r="M293" s="219" t="s">
        <v>78</v>
      </c>
      <c r="N293" s="220" t="s">
        <v>50</v>
      </c>
      <c r="O293" s="84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3" t="s">
        <v>154</v>
      </c>
      <c r="AT293" s="223" t="s">
        <v>149</v>
      </c>
      <c r="AU293" s="223" t="s">
        <v>89</v>
      </c>
      <c r="AY293" s="17" t="s">
        <v>147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7" t="s">
        <v>87</v>
      </c>
      <c r="BK293" s="224">
        <f>ROUND(I293*H293,2)</f>
        <v>0</v>
      </c>
      <c r="BL293" s="17" t="s">
        <v>154</v>
      </c>
      <c r="BM293" s="223" t="s">
        <v>823</v>
      </c>
    </row>
    <row r="294" s="2" customFormat="1" ht="49.05" customHeight="1">
      <c r="A294" s="38"/>
      <c r="B294" s="39"/>
      <c r="C294" s="212" t="s">
        <v>502</v>
      </c>
      <c r="D294" s="212" t="s">
        <v>149</v>
      </c>
      <c r="E294" s="213" t="s">
        <v>546</v>
      </c>
      <c r="F294" s="214" t="s">
        <v>547</v>
      </c>
      <c r="G294" s="215" t="s">
        <v>254</v>
      </c>
      <c r="H294" s="216">
        <v>321.30000000000001</v>
      </c>
      <c r="I294" s="217"/>
      <c r="J294" s="218">
        <f>ROUND(I294*H294,2)</f>
        <v>0</v>
      </c>
      <c r="K294" s="214" t="s">
        <v>153</v>
      </c>
      <c r="L294" s="44"/>
      <c r="M294" s="219" t="s">
        <v>78</v>
      </c>
      <c r="N294" s="220" t="s">
        <v>50</v>
      </c>
      <c r="O294" s="84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154</v>
      </c>
      <c r="AT294" s="223" t="s">
        <v>149</v>
      </c>
      <c r="AU294" s="223" t="s">
        <v>89</v>
      </c>
      <c r="AY294" s="17" t="s">
        <v>147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87</v>
      </c>
      <c r="BK294" s="224">
        <f>ROUND(I294*H294,2)</f>
        <v>0</v>
      </c>
      <c r="BL294" s="17" t="s">
        <v>154</v>
      </c>
      <c r="BM294" s="223" t="s">
        <v>824</v>
      </c>
    </row>
    <row r="295" s="14" customFormat="1">
      <c r="A295" s="14"/>
      <c r="B295" s="236"/>
      <c r="C295" s="237"/>
      <c r="D295" s="227" t="s">
        <v>156</v>
      </c>
      <c r="E295" s="237"/>
      <c r="F295" s="239" t="s">
        <v>825</v>
      </c>
      <c r="G295" s="237"/>
      <c r="H295" s="240">
        <v>321.30000000000001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156</v>
      </c>
      <c r="AU295" s="246" t="s">
        <v>89</v>
      </c>
      <c r="AV295" s="14" t="s">
        <v>89</v>
      </c>
      <c r="AW295" s="14" t="s">
        <v>4</v>
      </c>
      <c r="AX295" s="14" t="s">
        <v>87</v>
      </c>
      <c r="AY295" s="246" t="s">
        <v>147</v>
      </c>
    </row>
    <row r="296" s="2" customFormat="1" ht="44.25" customHeight="1">
      <c r="A296" s="38"/>
      <c r="B296" s="39"/>
      <c r="C296" s="212" t="s">
        <v>506</v>
      </c>
      <c r="D296" s="212" t="s">
        <v>149</v>
      </c>
      <c r="E296" s="213" t="s">
        <v>551</v>
      </c>
      <c r="F296" s="214" t="s">
        <v>552</v>
      </c>
      <c r="G296" s="215" t="s">
        <v>254</v>
      </c>
      <c r="H296" s="216">
        <v>16.065000000000001</v>
      </c>
      <c r="I296" s="217"/>
      <c r="J296" s="218">
        <f>ROUND(I296*H296,2)</f>
        <v>0</v>
      </c>
      <c r="K296" s="214" t="s">
        <v>153</v>
      </c>
      <c r="L296" s="44"/>
      <c r="M296" s="219" t="s">
        <v>78</v>
      </c>
      <c r="N296" s="220" t="s">
        <v>50</v>
      </c>
      <c r="O296" s="84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154</v>
      </c>
      <c r="AT296" s="223" t="s">
        <v>149</v>
      </c>
      <c r="AU296" s="223" t="s">
        <v>89</v>
      </c>
      <c r="AY296" s="17" t="s">
        <v>147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87</v>
      </c>
      <c r="BK296" s="224">
        <f>ROUND(I296*H296,2)</f>
        <v>0</v>
      </c>
      <c r="BL296" s="17" t="s">
        <v>154</v>
      </c>
      <c r="BM296" s="223" t="s">
        <v>826</v>
      </c>
    </row>
    <row r="297" s="12" customFormat="1" ht="22.8" customHeight="1">
      <c r="A297" s="12"/>
      <c r="B297" s="196"/>
      <c r="C297" s="197"/>
      <c r="D297" s="198" t="s">
        <v>79</v>
      </c>
      <c r="E297" s="210" t="s">
        <v>554</v>
      </c>
      <c r="F297" s="210" t="s">
        <v>555</v>
      </c>
      <c r="G297" s="197"/>
      <c r="H297" s="197"/>
      <c r="I297" s="200"/>
      <c r="J297" s="211">
        <f>BK297</f>
        <v>0</v>
      </c>
      <c r="K297" s="197"/>
      <c r="L297" s="202"/>
      <c r="M297" s="203"/>
      <c r="N297" s="204"/>
      <c r="O297" s="204"/>
      <c r="P297" s="205">
        <f>P298</f>
        <v>0</v>
      </c>
      <c r="Q297" s="204"/>
      <c r="R297" s="205">
        <f>R298</f>
        <v>0</v>
      </c>
      <c r="S297" s="204"/>
      <c r="T297" s="206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7" t="s">
        <v>87</v>
      </c>
      <c r="AT297" s="208" t="s">
        <v>79</v>
      </c>
      <c r="AU297" s="208" t="s">
        <v>87</v>
      </c>
      <c r="AY297" s="207" t="s">
        <v>147</v>
      </c>
      <c r="BK297" s="209">
        <f>BK298</f>
        <v>0</v>
      </c>
    </row>
    <row r="298" s="2" customFormat="1" ht="49.05" customHeight="1">
      <c r="A298" s="38"/>
      <c r="B298" s="39"/>
      <c r="C298" s="212" t="s">
        <v>512</v>
      </c>
      <c r="D298" s="212" t="s">
        <v>149</v>
      </c>
      <c r="E298" s="213" t="s">
        <v>827</v>
      </c>
      <c r="F298" s="214" t="s">
        <v>828</v>
      </c>
      <c r="G298" s="215" t="s">
        <v>254</v>
      </c>
      <c r="H298" s="216">
        <v>130.131</v>
      </c>
      <c r="I298" s="217"/>
      <c r="J298" s="218">
        <f>ROUND(I298*H298,2)</f>
        <v>0</v>
      </c>
      <c r="K298" s="214" t="s">
        <v>153</v>
      </c>
      <c r="L298" s="44"/>
      <c r="M298" s="268" t="s">
        <v>78</v>
      </c>
      <c r="N298" s="269" t="s">
        <v>50</v>
      </c>
      <c r="O298" s="270"/>
      <c r="P298" s="271">
        <f>O298*H298</f>
        <v>0</v>
      </c>
      <c r="Q298" s="271">
        <v>0</v>
      </c>
      <c r="R298" s="271">
        <f>Q298*H298</f>
        <v>0</v>
      </c>
      <c r="S298" s="271">
        <v>0</v>
      </c>
      <c r="T298" s="27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154</v>
      </c>
      <c r="AT298" s="223" t="s">
        <v>149</v>
      </c>
      <c r="AU298" s="223" t="s">
        <v>89</v>
      </c>
      <c r="AY298" s="17" t="s">
        <v>147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87</v>
      </c>
      <c r="BK298" s="224">
        <f>ROUND(I298*H298,2)</f>
        <v>0</v>
      </c>
      <c r="BL298" s="17" t="s">
        <v>154</v>
      </c>
      <c r="BM298" s="223" t="s">
        <v>829</v>
      </c>
    </row>
    <row r="299" s="2" customFormat="1" ht="6.96" customHeight="1">
      <c r="A299" s="38"/>
      <c r="B299" s="59"/>
      <c r="C299" s="60"/>
      <c r="D299" s="60"/>
      <c r="E299" s="60"/>
      <c r="F299" s="60"/>
      <c r="G299" s="60"/>
      <c r="H299" s="60"/>
      <c r="I299" s="60"/>
      <c r="J299" s="60"/>
      <c r="K299" s="60"/>
      <c r="L299" s="44"/>
      <c r="M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</sheetData>
  <sheetProtection sheet="1" autoFilter="0" formatColumns="0" formatRows="0" objects="1" scenarios="1" spinCount="100000" saltValue="330WPb82Nuh3jn2JWlnQzu9PZ/8ih3J5CuIDfIwVFYnQSFaWmIvFsbJT6S62Lieddx1u10hUYXNc48jDnNNVTw==" hashValue="uu4ekM+ruy/ArXynO7ys/2WIiGQdC4TcWxUG+T81fn5xtUu0SKZSdfjB/da6p230ytl0fbO5ESPsYfz1pw2ljg==" algorithmName="SHA-512" password="CC35"/>
  <autoFilter ref="C92:K2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89</v>
      </c>
    </row>
    <row r="4" hidden="1" s="1" customFormat="1" ht="24.96" customHeight="1">
      <c r="B4" s="20"/>
      <c r="D4" s="140" t="s">
        <v>110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FONTÁNY BRUSEL</v>
      </c>
      <c r="F7" s="142"/>
      <c r="G7" s="142"/>
      <c r="H7" s="142"/>
      <c r="L7" s="20"/>
    </row>
    <row r="8" hidden="1" s="1" customFormat="1" ht="12" customHeight="1">
      <c r="B8" s="20"/>
      <c r="D8" s="142" t="s">
        <v>111</v>
      </c>
      <c r="L8" s="20"/>
    </row>
    <row r="9" hidden="1" s="2" customFormat="1" ht="16.5" customHeight="1">
      <c r="A9" s="38"/>
      <c r="B9" s="44"/>
      <c r="C9" s="38"/>
      <c r="D9" s="38"/>
      <c r="E9" s="143" t="s">
        <v>634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113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30" customHeight="1">
      <c r="A11" s="38"/>
      <c r="B11" s="44"/>
      <c r="C11" s="38"/>
      <c r="D11" s="38"/>
      <c r="E11" s="145" t="s">
        <v>830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78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22</v>
      </c>
      <c r="E14" s="38"/>
      <c r="F14" s="133" t="s">
        <v>23</v>
      </c>
      <c r="G14" s="38"/>
      <c r="H14" s="38"/>
      <c r="I14" s="142" t="s">
        <v>24</v>
      </c>
      <c r="J14" s="146" t="str">
        <f>'Rekapitulace stavby'!AN8</f>
        <v>12. 6. 2020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26</v>
      </c>
      <c r="E16" s="38"/>
      <c r="F16" s="38"/>
      <c r="G16" s="38"/>
      <c r="H16" s="38"/>
      <c r="I16" s="142" t="s">
        <v>27</v>
      </c>
      <c r="J16" s="133" t="s">
        <v>28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2" t="s">
        <v>30</v>
      </c>
      <c r="J17" s="133" t="s">
        <v>31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32</v>
      </c>
      <c r="E19" s="38"/>
      <c r="F19" s="38"/>
      <c r="G19" s="38"/>
      <c r="H19" s="38"/>
      <c r="I19" s="142" t="s">
        <v>27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30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34</v>
      </c>
      <c r="E22" s="38"/>
      <c r="F22" s="38"/>
      <c r="G22" s="38"/>
      <c r="H22" s="38"/>
      <c r="I22" s="142" t="s">
        <v>27</v>
      </c>
      <c r="J22" s="133" t="s">
        <v>35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30</v>
      </c>
      <c r="J23" s="133" t="s">
        <v>37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39</v>
      </c>
      <c r="E25" s="38"/>
      <c r="F25" s="38"/>
      <c r="G25" s="38"/>
      <c r="H25" s="38"/>
      <c r="I25" s="142" t="s">
        <v>27</v>
      </c>
      <c r="J25" s="133" t="s">
        <v>78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">
        <v>831</v>
      </c>
      <c r="F26" s="38"/>
      <c r="G26" s="38"/>
      <c r="H26" s="38"/>
      <c r="I26" s="142" t="s">
        <v>30</v>
      </c>
      <c r="J26" s="133" t="s">
        <v>78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43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78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45</v>
      </c>
      <c r="E32" s="38"/>
      <c r="F32" s="38"/>
      <c r="G32" s="38"/>
      <c r="H32" s="38"/>
      <c r="I32" s="38"/>
      <c r="J32" s="153">
        <f>ROUND(J93,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47</v>
      </c>
      <c r="G34" s="38"/>
      <c r="H34" s="38"/>
      <c r="I34" s="154" t="s">
        <v>46</v>
      </c>
      <c r="J34" s="154" t="s">
        <v>48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49</v>
      </c>
      <c r="E35" s="142" t="s">
        <v>50</v>
      </c>
      <c r="F35" s="156">
        <f>ROUND((SUM(BE93:BE142)),  2)</f>
        <v>0</v>
      </c>
      <c r="G35" s="38"/>
      <c r="H35" s="38"/>
      <c r="I35" s="157">
        <v>0.20999999999999999</v>
      </c>
      <c r="J35" s="156">
        <f>ROUND(((SUM(BE93:BE142))*I35),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51</v>
      </c>
      <c r="F36" s="156">
        <f>ROUND((SUM(BF93:BF142)),  2)</f>
        <v>0</v>
      </c>
      <c r="G36" s="38"/>
      <c r="H36" s="38"/>
      <c r="I36" s="157">
        <v>0.14999999999999999</v>
      </c>
      <c r="J36" s="156">
        <f>ROUND(((SUM(BF93:BF142))*I36),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52</v>
      </c>
      <c r="F37" s="156">
        <f>ROUND((SUM(BG93:BG142)),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53</v>
      </c>
      <c r="F38" s="156">
        <f>ROUND((SUM(BH93:BH142)),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54</v>
      </c>
      <c r="F39" s="156">
        <f>ROUND((SUM(BI93:BI142)),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55</v>
      </c>
      <c r="E41" s="160"/>
      <c r="F41" s="160"/>
      <c r="G41" s="161" t="s">
        <v>56</v>
      </c>
      <c r="H41" s="162" t="s">
        <v>57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115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FONTÁNY BRUSEL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111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634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113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D.1.1-2 - IO-03, 04 - přípojka elektro a úprava veřejného osvětlení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>HUSOVA ULICE CHRUDIM</v>
      </c>
      <c r="G56" s="40"/>
      <c r="H56" s="40"/>
      <c r="I56" s="32" t="s">
        <v>24</v>
      </c>
      <c r="J56" s="72" t="str">
        <f>IF(J14="","",J14)</f>
        <v>12. 6. 2020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26</v>
      </c>
      <c r="D58" s="40"/>
      <c r="E58" s="40"/>
      <c r="F58" s="27" t="str">
        <f>E17</f>
        <v>MĚSTO CHRUDIM</v>
      </c>
      <c r="G58" s="40"/>
      <c r="H58" s="40"/>
      <c r="I58" s="32" t="s">
        <v>34</v>
      </c>
      <c r="J58" s="36" t="str">
        <f>E23</f>
        <v>Ing. Miloslav Jelínek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32" t="s">
        <v>39</v>
      </c>
      <c r="J59" s="36" t="str">
        <f>E26</f>
        <v>Pavel prášil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116</v>
      </c>
      <c r="D61" s="171"/>
      <c r="E61" s="171"/>
      <c r="F61" s="171"/>
      <c r="G61" s="171"/>
      <c r="H61" s="171"/>
      <c r="I61" s="171"/>
      <c r="J61" s="172" t="s">
        <v>117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77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118</v>
      </c>
    </row>
    <row r="64" s="9" customFormat="1" ht="24.96" customHeight="1">
      <c r="A64" s="9"/>
      <c r="B64" s="174"/>
      <c r="C64" s="175"/>
      <c r="D64" s="176" t="s">
        <v>119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120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123</v>
      </c>
      <c r="E66" s="182"/>
      <c r="F66" s="182"/>
      <c r="G66" s="182"/>
      <c r="H66" s="182"/>
      <c r="I66" s="182"/>
      <c r="J66" s="183">
        <f>J117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126</v>
      </c>
      <c r="E67" s="182"/>
      <c r="F67" s="182"/>
      <c r="G67" s="182"/>
      <c r="H67" s="182"/>
      <c r="I67" s="182"/>
      <c r="J67" s="183">
        <f>J124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127</v>
      </c>
      <c r="E68" s="182"/>
      <c r="F68" s="182"/>
      <c r="G68" s="182"/>
      <c r="H68" s="182"/>
      <c r="I68" s="182"/>
      <c r="J68" s="183">
        <f>J131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128</v>
      </c>
      <c r="E69" s="182"/>
      <c r="F69" s="182"/>
      <c r="G69" s="182"/>
      <c r="H69" s="182"/>
      <c r="I69" s="182"/>
      <c r="J69" s="183">
        <f>J137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4"/>
      <c r="C70" s="175"/>
      <c r="D70" s="176" t="s">
        <v>129</v>
      </c>
      <c r="E70" s="177"/>
      <c r="F70" s="177"/>
      <c r="G70" s="177"/>
      <c r="H70" s="177"/>
      <c r="I70" s="177"/>
      <c r="J70" s="178">
        <f>J139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0"/>
      <c r="C71" s="125"/>
      <c r="D71" s="181" t="s">
        <v>832</v>
      </c>
      <c r="E71" s="182"/>
      <c r="F71" s="182"/>
      <c r="G71" s="182"/>
      <c r="H71" s="182"/>
      <c r="I71" s="182"/>
      <c r="J71" s="183">
        <f>J140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132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9" t="str">
        <f>E7</f>
        <v>STAVEBNÍ ÚPRAVY FONTÁNY BRUSEL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111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69" t="s">
        <v>634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113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69" t="str">
        <f>E11</f>
        <v>D.1.1-2 - IO-03, 04 - přípojka elektro a úprava veřejného osvětlení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22</v>
      </c>
      <c r="D87" s="40"/>
      <c r="E87" s="40"/>
      <c r="F87" s="27" t="str">
        <f>F14</f>
        <v>HUSOVA ULICE CHRUDIM</v>
      </c>
      <c r="G87" s="40"/>
      <c r="H87" s="40"/>
      <c r="I87" s="32" t="s">
        <v>24</v>
      </c>
      <c r="J87" s="72" t="str">
        <f>IF(J14="","",J14)</f>
        <v>12. 6. 2020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26</v>
      </c>
      <c r="D89" s="40"/>
      <c r="E89" s="40"/>
      <c r="F89" s="27" t="str">
        <f>E17</f>
        <v>MĚSTO CHRUDIM</v>
      </c>
      <c r="G89" s="40"/>
      <c r="H89" s="40"/>
      <c r="I89" s="32" t="s">
        <v>34</v>
      </c>
      <c r="J89" s="36" t="str">
        <f>E23</f>
        <v>Ing. Miloslav Jelínek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32</v>
      </c>
      <c r="D90" s="40"/>
      <c r="E90" s="40"/>
      <c r="F90" s="27" t="str">
        <f>IF(E20="","",E20)</f>
        <v>Vyplň údaj</v>
      </c>
      <c r="G90" s="40"/>
      <c r="H90" s="40"/>
      <c r="I90" s="32" t="s">
        <v>39</v>
      </c>
      <c r="J90" s="36" t="str">
        <f>E26</f>
        <v>Pavel prášil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133</v>
      </c>
      <c r="D92" s="188" t="s">
        <v>64</v>
      </c>
      <c r="E92" s="188" t="s">
        <v>60</v>
      </c>
      <c r="F92" s="188" t="s">
        <v>61</v>
      </c>
      <c r="G92" s="188" t="s">
        <v>134</v>
      </c>
      <c r="H92" s="188" t="s">
        <v>135</v>
      </c>
      <c r="I92" s="188" t="s">
        <v>136</v>
      </c>
      <c r="J92" s="188" t="s">
        <v>117</v>
      </c>
      <c r="K92" s="189" t="s">
        <v>137</v>
      </c>
      <c r="L92" s="190"/>
      <c r="M92" s="92" t="s">
        <v>78</v>
      </c>
      <c r="N92" s="93" t="s">
        <v>49</v>
      </c>
      <c r="O92" s="93" t="s">
        <v>138</v>
      </c>
      <c r="P92" s="93" t="s">
        <v>139</v>
      </c>
      <c r="Q92" s="93" t="s">
        <v>140</v>
      </c>
      <c r="R92" s="93" t="s">
        <v>141</v>
      </c>
      <c r="S92" s="93" t="s">
        <v>142</v>
      </c>
      <c r="T92" s="94" t="s">
        <v>143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144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P94+P139</f>
        <v>0</v>
      </c>
      <c r="Q93" s="96"/>
      <c r="R93" s="193">
        <f>R94+R139</f>
        <v>10.35</v>
      </c>
      <c r="S93" s="96"/>
      <c r="T93" s="194">
        <f>T94+T139</f>
        <v>13.799999999999999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79</v>
      </c>
      <c r="AU93" s="17" t="s">
        <v>118</v>
      </c>
      <c r="BK93" s="195">
        <f>BK94+BK139</f>
        <v>0</v>
      </c>
    </row>
    <row r="94" s="12" customFormat="1" ht="25.92" customHeight="1">
      <c r="A94" s="12"/>
      <c r="B94" s="196"/>
      <c r="C94" s="197"/>
      <c r="D94" s="198" t="s">
        <v>79</v>
      </c>
      <c r="E94" s="199" t="s">
        <v>145</v>
      </c>
      <c r="F94" s="199" t="s">
        <v>146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P95+P117+P124+P131+P137</f>
        <v>0</v>
      </c>
      <c r="Q94" s="204"/>
      <c r="R94" s="205">
        <f>R95+R117+R124+R131+R137</f>
        <v>10.35</v>
      </c>
      <c r="S94" s="204"/>
      <c r="T94" s="206">
        <f>T95+T117+T124+T131+T137</f>
        <v>13.799999999999999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87</v>
      </c>
      <c r="AT94" s="208" t="s">
        <v>79</v>
      </c>
      <c r="AU94" s="208" t="s">
        <v>80</v>
      </c>
      <c r="AY94" s="207" t="s">
        <v>147</v>
      </c>
      <c r="BK94" s="209">
        <f>BK95+BK117+BK124+BK131+BK137</f>
        <v>0</v>
      </c>
    </row>
    <row r="95" s="12" customFormat="1" ht="22.8" customHeight="1">
      <c r="A95" s="12"/>
      <c r="B95" s="196"/>
      <c r="C95" s="197"/>
      <c r="D95" s="198" t="s">
        <v>79</v>
      </c>
      <c r="E95" s="210" t="s">
        <v>87</v>
      </c>
      <c r="F95" s="210" t="s">
        <v>148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SUM(P96:P116)</f>
        <v>0</v>
      </c>
      <c r="Q95" s="204"/>
      <c r="R95" s="205">
        <f>SUM(R96:R116)</f>
        <v>0</v>
      </c>
      <c r="S95" s="204"/>
      <c r="T95" s="206">
        <f>SUM(T96:T116)</f>
        <v>13.399999999999999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87</v>
      </c>
      <c r="AT95" s="208" t="s">
        <v>79</v>
      </c>
      <c r="AU95" s="208" t="s">
        <v>87</v>
      </c>
      <c r="AY95" s="207" t="s">
        <v>147</v>
      </c>
      <c r="BK95" s="209">
        <f>SUM(BK96:BK116)</f>
        <v>0</v>
      </c>
    </row>
    <row r="96" s="2" customFormat="1" ht="66.75" customHeight="1">
      <c r="A96" s="38"/>
      <c r="B96" s="39"/>
      <c r="C96" s="212" t="s">
        <v>87</v>
      </c>
      <c r="D96" s="212" t="s">
        <v>149</v>
      </c>
      <c r="E96" s="213" t="s">
        <v>150</v>
      </c>
      <c r="F96" s="214" t="s">
        <v>151</v>
      </c>
      <c r="G96" s="215" t="s">
        <v>152</v>
      </c>
      <c r="H96" s="216">
        <v>20</v>
      </c>
      <c r="I96" s="217"/>
      <c r="J96" s="218">
        <f>ROUND(I96*H96,2)</f>
        <v>0</v>
      </c>
      <c r="K96" s="214" t="s">
        <v>153</v>
      </c>
      <c r="L96" s="44"/>
      <c r="M96" s="219" t="s">
        <v>78</v>
      </c>
      <c r="N96" s="220" t="s">
        <v>50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0.26000000000000001</v>
      </c>
      <c r="T96" s="222">
        <f>S96*H96</f>
        <v>5.2000000000000002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154</v>
      </c>
      <c r="AT96" s="223" t="s">
        <v>149</v>
      </c>
      <c r="AU96" s="223" t="s">
        <v>89</v>
      </c>
      <c r="AY96" s="17" t="s">
        <v>147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87</v>
      </c>
      <c r="BK96" s="224">
        <f>ROUND(I96*H96,2)</f>
        <v>0</v>
      </c>
      <c r="BL96" s="17" t="s">
        <v>154</v>
      </c>
      <c r="BM96" s="223" t="s">
        <v>833</v>
      </c>
    </row>
    <row r="97" s="13" customFormat="1">
      <c r="A97" s="13"/>
      <c r="B97" s="225"/>
      <c r="C97" s="226"/>
      <c r="D97" s="227" t="s">
        <v>156</v>
      </c>
      <c r="E97" s="228" t="s">
        <v>78</v>
      </c>
      <c r="F97" s="229" t="s">
        <v>834</v>
      </c>
      <c r="G97" s="226"/>
      <c r="H97" s="228" t="s">
        <v>78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156</v>
      </c>
      <c r="AU97" s="235" t="s">
        <v>89</v>
      </c>
      <c r="AV97" s="13" t="s">
        <v>87</v>
      </c>
      <c r="AW97" s="13" t="s">
        <v>38</v>
      </c>
      <c r="AX97" s="13" t="s">
        <v>80</v>
      </c>
      <c r="AY97" s="235" t="s">
        <v>147</v>
      </c>
    </row>
    <row r="98" s="14" customFormat="1">
      <c r="A98" s="14"/>
      <c r="B98" s="236"/>
      <c r="C98" s="237"/>
      <c r="D98" s="227" t="s">
        <v>156</v>
      </c>
      <c r="E98" s="238" t="s">
        <v>78</v>
      </c>
      <c r="F98" s="239" t="s">
        <v>835</v>
      </c>
      <c r="G98" s="237"/>
      <c r="H98" s="240">
        <v>20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156</v>
      </c>
      <c r="AU98" s="246" t="s">
        <v>89</v>
      </c>
      <c r="AV98" s="14" t="s">
        <v>89</v>
      </c>
      <c r="AW98" s="14" t="s">
        <v>38</v>
      </c>
      <c r="AX98" s="14" t="s">
        <v>80</v>
      </c>
      <c r="AY98" s="246" t="s">
        <v>147</v>
      </c>
    </row>
    <row r="99" s="15" customFormat="1">
      <c r="A99" s="15"/>
      <c r="B99" s="247"/>
      <c r="C99" s="248"/>
      <c r="D99" s="227" t="s">
        <v>156</v>
      </c>
      <c r="E99" s="249" t="s">
        <v>78</v>
      </c>
      <c r="F99" s="250" t="s">
        <v>159</v>
      </c>
      <c r="G99" s="248"/>
      <c r="H99" s="251">
        <v>20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156</v>
      </c>
      <c r="AU99" s="257" t="s">
        <v>89</v>
      </c>
      <c r="AV99" s="15" t="s">
        <v>154</v>
      </c>
      <c r="AW99" s="15" t="s">
        <v>38</v>
      </c>
      <c r="AX99" s="15" t="s">
        <v>87</v>
      </c>
      <c r="AY99" s="257" t="s">
        <v>147</v>
      </c>
    </row>
    <row r="100" s="2" customFormat="1" ht="49.05" customHeight="1">
      <c r="A100" s="38"/>
      <c r="B100" s="39"/>
      <c r="C100" s="212" t="s">
        <v>89</v>
      </c>
      <c r="D100" s="212" t="s">
        <v>149</v>
      </c>
      <c r="E100" s="213" t="s">
        <v>166</v>
      </c>
      <c r="F100" s="214" t="s">
        <v>167</v>
      </c>
      <c r="G100" s="215" t="s">
        <v>168</v>
      </c>
      <c r="H100" s="216">
        <v>40</v>
      </c>
      <c r="I100" s="217"/>
      <c r="J100" s="218">
        <f>ROUND(I100*H100,2)</f>
        <v>0</v>
      </c>
      <c r="K100" s="214" t="s">
        <v>153</v>
      </c>
      <c r="L100" s="44"/>
      <c r="M100" s="219" t="s">
        <v>78</v>
      </c>
      <c r="N100" s="220" t="s">
        <v>50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0.20499999999999999</v>
      </c>
      <c r="T100" s="222">
        <f>S100*H100</f>
        <v>8.1999999999999993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154</v>
      </c>
      <c r="AT100" s="223" t="s">
        <v>149</v>
      </c>
      <c r="AU100" s="223" t="s">
        <v>89</v>
      </c>
      <c r="AY100" s="17" t="s">
        <v>147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87</v>
      </c>
      <c r="BK100" s="224">
        <f>ROUND(I100*H100,2)</f>
        <v>0</v>
      </c>
      <c r="BL100" s="17" t="s">
        <v>154</v>
      </c>
      <c r="BM100" s="223" t="s">
        <v>836</v>
      </c>
    </row>
    <row r="101" s="13" customFormat="1">
      <c r="A101" s="13"/>
      <c r="B101" s="225"/>
      <c r="C101" s="226"/>
      <c r="D101" s="227" t="s">
        <v>156</v>
      </c>
      <c r="E101" s="228" t="s">
        <v>78</v>
      </c>
      <c r="F101" s="229" t="s">
        <v>837</v>
      </c>
      <c r="G101" s="226"/>
      <c r="H101" s="228" t="s">
        <v>78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156</v>
      </c>
      <c r="AU101" s="235" t="s">
        <v>89</v>
      </c>
      <c r="AV101" s="13" t="s">
        <v>87</v>
      </c>
      <c r="AW101" s="13" t="s">
        <v>38</v>
      </c>
      <c r="AX101" s="13" t="s">
        <v>80</v>
      </c>
      <c r="AY101" s="235" t="s">
        <v>147</v>
      </c>
    </row>
    <row r="102" s="14" customFormat="1">
      <c r="A102" s="14"/>
      <c r="B102" s="236"/>
      <c r="C102" s="237"/>
      <c r="D102" s="227" t="s">
        <v>156</v>
      </c>
      <c r="E102" s="238" t="s">
        <v>78</v>
      </c>
      <c r="F102" s="239" t="s">
        <v>385</v>
      </c>
      <c r="G102" s="237"/>
      <c r="H102" s="240">
        <v>40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156</v>
      </c>
      <c r="AU102" s="246" t="s">
        <v>89</v>
      </c>
      <c r="AV102" s="14" t="s">
        <v>89</v>
      </c>
      <c r="AW102" s="14" t="s">
        <v>38</v>
      </c>
      <c r="AX102" s="14" t="s">
        <v>80</v>
      </c>
      <c r="AY102" s="246" t="s">
        <v>147</v>
      </c>
    </row>
    <row r="103" s="15" customFormat="1">
      <c r="A103" s="15"/>
      <c r="B103" s="247"/>
      <c r="C103" s="248"/>
      <c r="D103" s="227" t="s">
        <v>156</v>
      </c>
      <c r="E103" s="249" t="s">
        <v>78</v>
      </c>
      <c r="F103" s="250" t="s">
        <v>159</v>
      </c>
      <c r="G103" s="248"/>
      <c r="H103" s="251">
        <v>40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156</v>
      </c>
      <c r="AU103" s="257" t="s">
        <v>89</v>
      </c>
      <c r="AV103" s="15" t="s">
        <v>154</v>
      </c>
      <c r="AW103" s="15" t="s">
        <v>38</v>
      </c>
      <c r="AX103" s="15" t="s">
        <v>87</v>
      </c>
      <c r="AY103" s="257" t="s">
        <v>147</v>
      </c>
    </row>
    <row r="104" s="2" customFormat="1" ht="55.5" customHeight="1">
      <c r="A104" s="38"/>
      <c r="B104" s="39"/>
      <c r="C104" s="212" t="s">
        <v>165</v>
      </c>
      <c r="D104" s="212" t="s">
        <v>149</v>
      </c>
      <c r="E104" s="213" t="s">
        <v>231</v>
      </c>
      <c r="F104" s="214" t="s">
        <v>232</v>
      </c>
      <c r="G104" s="215" t="s">
        <v>178</v>
      </c>
      <c r="H104" s="216">
        <v>3.3999999999999999</v>
      </c>
      <c r="I104" s="217"/>
      <c r="J104" s="218">
        <f>ROUND(I104*H104,2)</f>
        <v>0</v>
      </c>
      <c r="K104" s="214" t="s">
        <v>153</v>
      </c>
      <c r="L104" s="44"/>
      <c r="M104" s="219" t="s">
        <v>78</v>
      </c>
      <c r="N104" s="220" t="s">
        <v>50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154</v>
      </c>
      <c r="AT104" s="223" t="s">
        <v>149</v>
      </c>
      <c r="AU104" s="223" t="s">
        <v>89</v>
      </c>
      <c r="AY104" s="17" t="s">
        <v>147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87</v>
      </c>
      <c r="BK104" s="224">
        <f>ROUND(I104*H104,2)</f>
        <v>0</v>
      </c>
      <c r="BL104" s="17" t="s">
        <v>154</v>
      </c>
      <c r="BM104" s="223" t="s">
        <v>838</v>
      </c>
    </row>
    <row r="105" s="13" customFormat="1">
      <c r="A105" s="13"/>
      <c r="B105" s="225"/>
      <c r="C105" s="226"/>
      <c r="D105" s="227" t="s">
        <v>156</v>
      </c>
      <c r="E105" s="228" t="s">
        <v>78</v>
      </c>
      <c r="F105" s="229" t="s">
        <v>839</v>
      </c>
      <c r="G105" s="226"/>
      <c r="H105" s="228" t="s">
        <v>78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156</v>
      </c>
      <c r="AU105" s="235" t="s">
        <v>89</v>
      </c>
      <c r="AV105" s="13" t="s">
        <v>87</v>
      </c>
      <c r="AW105" s="13" t="s">
        <v>38</v>
      </c>
      <c r="AX105" s="13" t="s">
        <v>80</v>
      </c>
      <c r="AY105" s="235" t="s">
        <v>147</v>
      </c>
    </row>
    <row r="106" s="14" customFormat="1">
      <c r="A106" s="14"/>
      <c r="B106" s="236"/>
      <c r="C106" s="237"/>
      <c r="D106" s="227" t="s">
        <v>156</v>
      </c>
      <c r="E106" s="238" t="s">
        <v>78</v>
      </c>
      <c r="F106" s="239" t="s">
        <v>840</v>
      </c>
      <c r="G106" s="237"/>
      <c r="H106" s="240">
        <v>3.3999999999999999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156</v>
      </c>
      <c r="AU106" s="246" t="s">
        <v>89</v>
      </c>
      <c r="AV106" s="14" t="s">
        <v>89</v>
      </c>
      <c r="AW106" s="14" t="s">
        <v>38</v>
      </c>
      <c r="AX106" s="14" t="s">
        <v>80</v>
      </c>
      <c r="AY106" s="246" t="s">
        <v>147</v>
      </c>
    </row>
    <row r="107" s="15" customFormat="1">
      <c r="A107" s="15"/>
      <c r="B107" s="247"/>
      <c r="C107" s="248"/>
      <c r="D107" s="227" t="s">
        <v>156</v>
      </c>
      <c r="E107" s="249" t="s">
        <v>78</v>
      </c>
      <c r="F107" s="250" t="s">
        <v>159</v>
      </c>
      <c r="G107" s="248"/>
      <c r="H107" s="251">
        <v>3.3999999999999999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156</v>
      </c>
      <c r="AU107" s="257" t="s">
        <v>89</v>
      </c>
      <c r="AV107" s="15" t="s">
        <v>154</v>
      </c>
      <c r="AW107" s="15" t="s">
        <v>38</v>
      </c>
      <c r="AX107" s="15" t="s">
        <v>87</v>
      </c>
      <c r="AY107" s="257" t="s">
        <v>147</v>
      </c>
    </row>
    <row r="108" s="2" customFormat="1" ht="55.5" customHeight="1">
      <c r="A108" s="38"/>
      <c r="B108" s="39"/>
      <c r="C108" s="212" t="s">
        <v>154</v>
      </c>
      <c r="D108" s="212" t="s">
        <v>149</v>
      </c>
      <c r="E108" s="213" t="s">
        <v>237</v>
      </c>
      <c r="F108" s="214" t="s">
        <v>238</v>
      </c>
      <c r="G108" s="215" t="s">
        <v>178</v>
      </c>
      <c r="H108" s="216">
        <v>3.3999999999999999</v>
      </c>
      <c r="I108" s="217"/>
      <c r="J108" s="218">
        <f>ROUND(I108*H108,2)</f>
        <v>0</v>
      </c>
      <c r="K108" s="214" t="s">
        <v>153</v>
      </c>
      <c r="L108" s="44"/>
      <c r="M108" s="219" t="s">
        <v>78</v>
      </c>
      <c r="N108" s="220" t="s">
        <v>50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154</v>
      </c>
      <c r="AT108" s="223" t="s">
        <v>149</v>
      </c>
      <c r="AU108" s="223" t="s">
        <v>89</v>
      </c>
      <c r="AY108" s="17" t="s">
        <v>147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87</v>
      </c>
      <c r="BK108" s="224">
        <f>ROUND(I108*H108,2)</f>
        <v>0</v>
      </c>
      <c r="BL108" s="17" t="s">
        <v>154</v>
      </c>
      <c r="BM108" s="223" t="s">
        <v>841</v>
      </c>
    </row>
    <row r="109" s="13" customFormat="1">
      <c r="A109" s="13"/>
      <c r="B109" s="225"/>
      <c r="C109" s="226"/>
      <c r="D109" s="227" t="s">
        <v>156</v>
      </c>
      <c r="E109" s="228" t="s">
        <v>78</v>
      </c>
      <c r="F109" s="229" t="s">
        <v>240</v>
      </c>
      <c r="G109" s="226"/>
      <c r="H109" s="228" t="s">
        <v>78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156</v>
      </c>
      <c r="AU109" s="235" t="s">
        <v>89</v>
      </c>
      <c r="AV109" s="13" t="s">
        <v>87</v>
      </c>
      <c r="AW109" s="13" t="s">
        <v>38</v>
      </c>
      <c r="AX109" s="13" t="s">
        <v>80</v>
      </c>
      <c r="AY109" s="235" t="s">
        <v>147</v>
      </c>
    </row>
    <row r="110" s="14" customFormat="1">
      <c r="A110" s="14"/>
      <c r="B110" s="236"/>
      <c r="C110" s="237"/>
      <c r="D110" s="227" t="s">
        <v>156</v>
      </c>
      <c r="E110" s="238" t="s">
        <v>78</v>
      </c>
      <c r="F110" s="239" t="s">
        <v>842</v>
      </c>
      <c r="G110" s="237"/>
      <c r="H110" s="240">
        <v>3.3999999999999999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156</v>
      </c>
      <c r="AU110" s="246" t="s">
        <v>89</v>
      </c>
      <c r="AV110" s="14" t="s">
        <v>89</v>
      </c>
      <c r="AW110" s="14" t="s">
        <v>38</v>
      </c>
      <c r="AX110" s="14" t="s">
        <v>80</v>
      </c>
      <c r="AY110" s="246" t="s">
        <v>147</v>
      </c>
    </row>
    <row r="111" s="15" customFormat="1">
      <c r="A111" s="15"/>
      <c r="B111" s="247"/>
      <c r="C111" s="248"/>
      <c r="D111" s="227" t="s">
        <v>156</v>
      </c>
      <c r="E111" s="249" t="s">
        <v>78</v>
      </c>
      <c r="F111" s="250" t="s">
        <v>159</v>
      </c>
      <c r="G111" s="248"/>
      <c r="H111" s="251">
        <v>3.3999999999999999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156</v>
      </c>
      <c r="AU111" s="257" t="s">
        <v>89</v>
      </c>
      <c r="AV111" s="15" t="s">
        <v>154</v>
      </c>
      <c r="AW111" s="15" t="s">
        <v>38</v>
      </c>
      <c r="AX111" s="15" t="s">
        <v>87</v>
      </c>
      <c r="AY111" s="257" t="s">
        <v>147</v>
      </c>
    </row>
    <row r="112" s="2" customFormat="1" ht="66.75" customHeight="1">
      <c r="A112" s="38"/>
      <c r="B112" s="39"/>
      <c r="C112" s="212" t="s">
        <v>175</v>
      </c>
      <c r="D112" s="212" t="s">
        <v>149</v>
      </c>
      <c r="E112" s="213" t="s">
        <v>243</v>
      </c>
      <c r="F112" s="214" t="s">
        <v>244</v>
      </c>
      <c r="G112" s="215" t="s">
        <v>178</v>
      </c>
      <c r="H112" s="216">
        <v>34</v>
      </c>
      <c r="I112" s="217"/>
      <c r="J112" s="218">
        <f>ROUND(I112*H112,2)</f>
        <v>0</v>
      </c>
      <c r="K112" s="214" t="s">
        <v>153</v>
      </c>
      <c r="L112" s="44"/>
      <c r="M112" s="219" t="s">
        <v>78</v>
      </c>
      <c r="N112" s="220" t="s">
        <v>50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154</v>
      </c>
      <c r="AT112" s="223" t="s">
        <v>149</v>
      </c>
      <c r="AU112" s="223" t="s">
        <v>89</v>
      </c>
      <c r="AY112" s="17" t="s">
        <v>147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87</v>
      </c>
      <c r="BK112" s="224">
        <f>ROUND(I112*H112,2)</f>
        <v>0</v>
      </c>
      <c r="BL112" s="17" t="s">
        <v>154</v>
      </c>
      <c r="BM112" s="223" t="s">
        <v>843</v>
      </c>
    </row>
    <row r="113" s="14" customFormat="1">
      <c r="A113" s="14"/>
      <c r="B113" s="236"/>
      <c r="C113" s="237"/>
      <c r="D113" s="227" t="s">
        <v>156</v>
      </c>
      <c r="E113" s="237"/>
      <c r="F113" s="239" t="s">
        <v>844</v>
      </c>
      <c r="G113" s="237"/>
      <c r="H113" s="240">
        <v>34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156</v>
      </c>
      <c r="AU113" s="246" t="s">
        <v>89</v>
      </c>
      <c r="AV113" s="14" t="s">
        <v>89</v>
      </c>
      <c r="AW113" s="14" t="s">
        <v>4</v>
      </c>
      <c r="AX113" s="14" t="s">
        <v>87</v>
      </c>
      <c r="AY113" s="246" t="s">
        <v>147</v>
      </c>
    </row>
    <row r="114" s="2" customFormat="1" ht="16.5" customHeight="1">
      <c r="A114" s="38"/>
      <c r="B114" s="39"/>
      <c r="C114" s="212" t="s">
        <v>180</v>
      </c>
      <c r="D114" s="212" t="s">
        <v>149</v>
      </c>
      <c r="E114" s="213" t="s">
        <v>248</v>
      </c>
      <c r="F114" s="214" t="s">
        <v>249</v>
      </c>
      <c r="G114" s="215" t="s">
        <v>178</v>
      </c>
      <c r="H114" s="216">
        <v>3.3999999999999999</v>
      </c>
      <c r="I114" s="217"/>
      <c r="J114" s="218">
        <f>ROUND(I114*H114,2)</f>
        <v>0</v>
      </c>
      <c r="K114" s="214" t="s">
        <v>153</v>
      </c>
      <c r="L114" s="44"/>
      <c r="M114" s="219" t="s">
        <v>78</v>
      </c>
      <c r="N114" s="220" t="s">
        <v>50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154</v>
      </c>
      <c r="AT114" s="223" t="s">
        <v>149</v>
      </c>
      <c r="AU114" s="223" t="s">
        <v>89</v>
      </c>
      <c r="AY114" s="17" t="s">
        <v>147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87</v>
      </c>
      <c r="BK114" s="224">
        <f>ROUND(I114*H114,2)</f>
        <v>0</v>
      </c>
      <c r="BL114" s="17" t="s">
        <v>154</v>
      </c>
      <c r="BM114" s="223" t="s">
        <v>845</v>
      </c>
    </row>
    <row r="115" s="2" customFormat="1" ht="44.25" customHeight="1">
      <c r="A115" s="38"/>
      <c r="B115" s="39"/>
      <c r="C115" s="212" t="s">
        <v>189</v>
      </c>
      <c r="D115" s="212" t="s">
        <v>149</v>
      </c>
      <c r="E115" s="213" t="s">
        <v>252</v>
      </c>
      <c r="F115" s="214" t="s">
        <v>253</v>
      </c>
      <c r="G115" s="215" t="s">
        <v>254</v>
      </c>
      <c r="H115" s="216">
        <v>6.1200000000000001</v>
      </c>
      <c r="I115" s="217"/>
      <c r="J115" s="218">
        <f>ROUND(I115*H115,2)</f>
        <v>0</v>
      </c>
      <c r="K115" s="214" t="s">
        <v>153</v>
      </c>
      <c r="L115" s="44"/>
      <c r="M115" s="219" t="s">
        <v>78</v>
      </c>
      <c r="N115" s="220" t="s">
        <v>50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154</v>
      </c>
      <c r="AT115" s="223" t="s">
        <v>149</v>
      </c>
      <c r="AU115" s="223" t="s">
        <v>89</v>
      </c>
      <c r="AY115" s="17" t="s">
        <v>147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87</v>
      </c>
      <c r="BK115" s="224">
        <f>ROUND(I115*H115,2)</f>
        <v>0</v>
      </c>
      <c r="BL115" s="17" t="s">
        <v>154</v>
      </c>
      <c r="BM115" s="223" t="s">
        <v>846</v>
      </c>
    </row>
    <row r="116" s="14" customFormat="1">
      <c r="A116" s="14"/>
      <c r="B116" s="236"/>
      <c r="C116" s="237"/>
      <c r="D116" s="227" t="s">
        <v>156</v>
      </c>
      <c r="E116" s="237"/>
      <c r="F116" s="239" t="s">
        <v>847</v>
      </c>
      <c r="G116" s="237"/>
      <c r="H116" s="240">
        <v>6.1200000000000001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156</v>
      </c>
      <c r="AU116" s="246" t="s">
        <v>89</v>
      </c>
      <c r="AV116" s="14" t="s">
        <v>89</v>
      </c>
      <c r="AW116" s="14" t="s">
        <v>4</v>
      </c>
      <c r="AX116" s="14" t="s">
        <v>87</v>
      </c>
      <c r="AY116" s="246" t="s">
        <v>147</v>
      </c>
    </row>
    <row r="117" s="12" customFormat="1" ht="22.8" customHeight="1">
      <c r="A117" s="12"/>
      <c r="B117" s="196"/>
      <c r="C117" s="197"/>
      <c r="D117" s="198" t="s">
        <v>79</v>
      </c>
      <c r="E117" s="210" t="s">
        <v>175</v>
      </c>
      <c r="F117" s="210" t="s">
        <v>418</v>
      </c>
      <c r="G117" s="197"/>
      <c r="H117" s="197"/>
      <c r="I117" s="200"/>
      <c r="J117" s="211">
        <f>BK117</f>
        <v>0</v>
      </c>
      <c r="K117" s="197"/>
      <c r="L117" s="202"/>
      <c r="M117" s="203"/>
      <c r="N117" s="204"/>
      <c r="O117" s="204"/>
      <c r="P117" s="205">
        <f>SUM(P118:P123)</f>
        <v>0</v>
      </c>
      <c r="Q117" s="204"/>
      <c r="R117" s="205">
        <f>SUM(R118:R123)</f>
        <v>3.3700000000000001</v>
      </c>
      <c r="S117" s="204"/>
      <c r="T117" s="206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87</v>
      </c>
      <c r="AT117" s="208" t="s">
        <v>79</v>
      </c>
      <c r="AU117" s="208" t="s">
        <v>87</v>
      </c>
      <c r="AY117" s="207" t="s">
        <v>147</v>
      </c>
      <c r="BK117" s="209">
        <f>SUM(BK118:BK123)</f>
        <v>0</v>
      </c>
    </row>
    <row r="118" s="2" customFormat="1" ht="78" customHeight="1">
      <c r="A118" s="38"/>
      <c r="B118" s="39"/>
      <c r="C118" s="212" t="s">
        <v>193</v>
      </c>
      <c r="D118" s="212" t="s">
        <v>149</v>
      </c>
      <c r="E118" s="213" t="s">
        <v>431</v>
      </c>
      <c r="F118" s="214" t="s">
        <v>432</v>
      </c>
      <c r="G118" s="215" t="s">
        <v>152</v>
      </c>
      <c r="H118" s="216">
        <v>40</v>
      </c>
      <c r="I118" s="217"/>
      <c r="J118" s="218">
        <f>ROUND(I118*H118,2)</f>
        <v>0</v>
      </c>
      <c r="K118" s="214" t="s">
        <v>153</v>
      </c>
      <c r="L118" s="44"/>
      <c r="M118" s="219" t="s">
        <v>78</v>
      </c>
      <c r="N118" s="220" t="s">
        <v>50</v>
      </c>
      <c r="O118" s="84"/>
      <c r="P118" s="221">
        <f>O118*H118</f>
        <v>0</v>
      </c>
      <c r="Q118" s="221">
        <v>0.084250000000000005</v>
      </c>
      <c r="R118" s="221">
        <f>Q118*H118</f>
        <v>3.3700000000000001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154</v>
      </c>
      <c r="AT118" s="223" t="s">
        <v>149</v>
      </c>
      <c r="AU118" s="223" t="s">
        <v>89</v>
      </c>
      <c r="AY118" s="17" t="s">
        <v>147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87</v>
      </c>
      <c r="BK118" s="224">
        <f>ROUND(I118*H118,2)</f>
        <v>0</v>
      </c>
      <c r="BL118" s="17" t="s">
        <v>154</v>
      </c>
      <c r="BM118" s="223" t="s">
        <v>848</v>
      </c>
    </row>
    <row r="119" s="13" customFormat="1">
      <c r="A119" s="13"/>
      <c r="B119" s="225"/>
      <c r="C119" s="226"/>
      <c r="D119" s="227" t="s">
        <v>156</v>
      </c>
      <c r="E119" s="228" t="s">
        <v>78</v>
      </c>
      <c r="F119" s="229" t="s">
        <v>434</v>
      </c>
      <c r="G119" s="226"/>
      <c r="H119" s="228" t="s">
        <v>78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156</v>
      </c>
      <c r="AU119" s="235" t="s">
        <v>89</v>
      </c>
      <c r="AV119" s="13" t="s">
        <v>87</v>
      </c>
      <c r="AW119" s="13" t="s">
        <v>38</v>
      </c>
      <c r="AX119" s="13" t="s">
        <v>80</v>
      </c>
      <c r="AY119" s="235" t="s">
        <v>147</v>
      </c>
    </row>
    <row r="120" s="14" customFormat="1">
      <c r="A120" s="14"/>
      <c r="B120" s="236"/>
      <c r="C120" s="237"/>
      <c r="D120" s="227" t="s">
        <v>156</v>
      </c>
      <c r="E120" s="238" t="s">
        <v>78</v>
      </c>
      <c r="F120" s="239" t="s">
        <v>835</v>
      </c>
      <c r="G120" s="237"/>
      <c r="H120" s="240">
        <v>20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156</v>
      </c>
      <c r="AU120" s="246" t="s">
        <v>89</v>
      </c>
      <c r="AV120" s="14" t="s">
        <v>89</v>
      </c>
      <c r="AW120" s="14" t="s">
        <v>38</v>
      </c>
      <c r="AX120" s="14" t="s">
        <v>80</v>
      </c>
      <c r="AY120" s="246" t="s">
        <v>147</v>
      </c>
    </row>
    <row r="121" s="13" customFormat="1">
      <c r="A121" s="13"/>
      <c r="B121" s="225"/>
      <c r="C121" s="226"/>
      <c r="D121" s="227" t="s">
        <v>156</v>
      </c>
      <c r="E121" s="228" t="s">
        <v>78</v>
      </c>
      <c r="F121" s="229" t="s">
        <v>435</v>
      </c>
      <c r="G121" s="226"/>
      <c r="H121" s="228" t="s">
        <v>78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156</v>
      </c>
      <c r="AU121" s="235" t="s">
        <v>89</v>
      </c>
      <c r="AV121" s="13" t="s">
        <v>87</v>
      </c>
      <c r="AW121" s="13" t="s">
        <v>38</v>
      </c>
      <c r="AX121" s="13" t="s">
        <v>80</v>
      </c>
      <c r="AY121" s="235" t="s">
        <v>147</v>
      </c>
    </row>
    <row r="122" s="14" customFormat="1">
      <c r="A122" s="14"/>
      <c r="B122" s="236"/>
      <c r="C122" s="237"/>
      <c r="D122" s="227" t="s">
        <v>156</v>
      </c>
      <c r="E122" s="238" t="s">
        <v>78</v>
      </c>
      <c r="F122" s="239" t="s">
        <v>835</v>
      </c>
      <c r="G122" s="237"/>
      <c r="H122" s="240">
        <v>20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156</v>
      </c>
      <c r="AU122" s="246" t="s">
        <v>89</v>
      </c>
      <c r="AV122" s="14" t="s">
        <v>89</v>
      </c>
      <c r="AW122" s="14" t="s">
        <v>38</v>
      </c>
      <c r="AX122" s="14" t="s">
        <v>80</v>
      </c>
      <c r="AY122" s="246" t="s">
        <v>147</v>
      </c>
    </row>
    <row r="123" s="15" customFormat="1">
      <c r="A123" s="15"/>
      <c r="B123" s="247"/>
      <c r="C123" s="248"/>
      <c r="D123" s="227" t="s">
        <v>156</v>
      </c>
      <c r="E123" s="249" t="s">
        <v>78</v>
      </c>
      <c r="F123" s="250" t="s">
        <v>159</v>
      </c>
      <c r="G123" s="248"/>
      <c r="H123" s="251">
        <v>40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156</v>
      </c>
      <c r="AU123" s="257" t="s">
        <v>89</v>
      </c>
      <c r="AV123" s="15" t="s">
        <v>154</v>
      </c>
      <c r="AW123" s="15" t="s">
        <v>38</v>
      </c>
      <c r="AX123" s="15" t="s">
        <v>87</v>
      </c>
      <c r="AY123" s="257" t="s">
        <v>147</v>
      </c>
    </row>
    <row r="124" s="12" customFormat="1" ht="22.8" customHeight="1">
      <c r="A124" s="12"/>
      <c r="B124" s="196"/>
      <c r="C124" s="197"/>
      <c r="D124" s="198" t="s">
        <v>79</v>
      </c>
      <c r="E124" s="210" t="s">
        <v>199</v>
      </c>
      <c r="F124" s="210" t="s">
        <v>465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SUM(P125:P130)</f>
        <v>0</v>
      </c>
      <c r="Q124" s="204"/>
      <c r="R124" s="205">
        <f>SUM(R125:R130)</f>
        <v>6.9799999999999995</v>
      </c>
      <c r="S124" s="204"/>
      <c r="T124" s="206">
        <f>SUM(T125:T130)</f>
        <v>0.40000000000000002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87</v>
      </c>
      <c r="AT124" s="208" t="s">
        <v>79</v>
      </c>
      <c r="AU124" s="208" t="s">
        <v>87</v>
      </c>
      <c r="AY124" s="207" t="s">
        <v>147</v>
      </c>
      <c r="BK124" s="209">
        <f>SUM(BK125:BK130)</f>
        <v>0</v>
      </c>
    </row>
    <row r="125" s="2" customFormat="1" ht="49.05" customHeight="1">
      <c r="A125" s="38"/>
      <c r="B125" s="39"/>
      <c r="C125" s="212" t="s">
        <v>199</v>
      </c>
      <c r="D125" s="212" t="s">
        <v>149</v>
      </c>
      <c r="E125" s="213" t="s">
        <v>467</v>
      </c>
      <c r="F125" s="214" t="s">
        <v>468</v>
      </c>
      <c r="G125" s="215" t="s">
        <v>168</v>
      </c>
      <c r="H125" s="216">
        <v>40</v>
      </c>
      <c r="I125" s="217"/>
      <c r="J125" s="218">
        <f>ROUND(I125*H125,2)</f>
        <v>0</v>
      </c>
      <c r="K125" s="214" t="s">
        <v>153</v>
      </c>
      <c r="L125" s="44"/>
      <c r="M125" s="219" t="s">
        <v>78</v>
      </c>
      <c r="N125" s="220" t="s">
        <v>50</v>
      </c>
      <c r="O125" s="84"/>
      <c r="P125" s="221">
        <f>O125*H125</f>
        <v>0</v>
      </c>
      <c r="Q125" s="221">
        <v>0.1295</v>
      </c>
      <c r="R125" s="221">
        <f>Q125*H125</f>
        <v>5.1799999999999997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154</v>
      </c>
      <c r="AT125" s="223" t="s">
        <v>149</v>
      </c>
      <c r="AU125" s="223" t="s">
        <v>89</v>
      </c>
      <c r="AY125" s="17" t="s">
        <v>147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87</v>
      </c>
      <c r="BK125" s="224">
        <f>ROUND(I125*H125,2)</f>
        <v>0</v>
      </c>
      <c r="BL125" s="17" t="s">
        <v>154</v>
      </c>
      <c r="BM125" s="223" t="s">
        <v>849</v>
      </c>
    </row>
    <row r="126" s="2" customFormat="1" ht="16.5" customHeight="1">
      <c r="A126" s="38"/>
      <c r="B126" s="39"/>
      <c r="C126" s="258" t="s">
        <v>203</v>
      </c>
      <c r="D126" s="258" t="s">
        <v>268</v>
      </c>
      <c r="E126" s="259" t="s">
        <v>471</v>
      </c>
      <c r="F126" s="260" t="s">
        <v>472</v>
      </c>
      <c r="G126" s="261" t="s">
        <v>168</v>
      </c>
      <c r="H126" s="262">
        <v>40</v>
      </c>
      <c r="I126" s="263"/>
      <c r="J126" s="264">
        <f>ROUND(I126*H126,2)</f>
        <v>0</v>
      </c>
      <c r="K126" s="260" t="s">
        <v>78</v>
      </c>
      <c r="L126" s="265"/>
      <c r="M126" s="266" t="s">
        <v>78</v>
      </c>
      <c r="N126" s="267" t="s">
        <v>50</v>
      </c>
      <c r="O126" s="84"/>
      <c r="P126" s="221">
        <f>O126*H126</f>
        <v>0</v>
      </c>
      <c r="Q126" s="221">
        <v>0.044999999999999998</v>
      </c>
      <c r="R126" s="221">
        <f>Q126*H126</f>
        <v>1.7999999999999998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193</v>
      </c>
      <c r="AT126" s="223" t="s">
        <v>268</v>
      </c>
      <c r="AU126" s="223" t="s">
        <v>89</v>
      </c>
      <c r="AY126" s="17" t="s">
        <v>147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87</v>
      </c>
      <c r="BK126" s="224">
        <f>ROUND(I126*H126,2)</f>
        <v>0</v>
      </c>
      <c r="BL126" s="17" t="s">
        <v>154</v>
      </c>
      <c r="BM126" s="223" t="s">
        <v>850</v>
      </c>
    </row>
    <row r="127" s="2" customFormat="1" ht="16.5" customHeight="1">
      <c r="A127" s="38"/>
      <c r="B127" s="39"/>
      <c r="C127" s="212" t="s">
        <v>208</v>
      </c>
      <c r="D127" s="212" t="s">
        <v>149</v>
      </c>
      <c r="E127" s="213" t="s">
        <v>851</v>
      </c>
      <c r="F127" s="214" t="s">
        <v>852</v>
      </c>
      <c r="G127" s="215" t="s">
        <v>178</v>
      </c>
      <c r="H127" s="216">
        <v>0.20000000000000001</v>
      </c>
      <c r="I127" s="217"/>
      <c r="J127" s="218">
        <f>ROUND(I127*H127,2)</f>
        <v>0</v>
      </c>
      <c r="K127" s="214" t="s">
        <v>153</v>
      </c>
      <c r="L127" s="44"/>
      <c r="M127" s="219" t="s">
        <v>78</v>
      </c>
      <c r="N127" s="220" t="s">
        <v>50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2</v>
      </c>
      <c r="T127" s="222">
        <f>S127*H127</f>
        <v>0.40000000000000002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154</v>
      </c>
      <c r="AT127" s="223" t="s">
        <v>149</v>
      </c>
      <c r="AU127" s="223" t="s">
        <v>89</v>
      </c>
      <c r="AY127" s="17" t="s">
        <v>147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87</v>
      </c>
      <c r="BK127" s="224">
        <f>ROUND(I127*H127,2)</f>
        <v>0</v>
      </c>
      <c r="BL127" s="17" t="s">
        <v>154</v>
      </c>
      <c r="BM127" s="223" t="s">
        <v>853</v>
      </c>
    </row>
    <row r="128" s="13" customFormat="1">
      <c r="A128" s="13"/>
      <c r="B128" s="225"/>
      <c r="C128" s="226"/>
      <c r="D128" s="227" t="s">
        <v>156</v>
      </c>
      <c r="E128" s="228" t="s">
        <v>78</v>
      </c>
      <c r="F128" s="229" t="s">
        <v>854</v>
      </c>
      <c r="G128" s="226"/>
      <c r="H128" s="228" t="s">
        <v>78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156</v>
      </c>
      <c r="AU128" s="235" t="s">
        <v>89</v>
      </c>
      <c r="AV128" s="13" t="s">
        <v>87</v>
      </c>
      <c r="AW128" s="13" t="s">
        <v>38</v>
      </c>
      <c r="AX128" s="13" t="s">
        <v>80</v>
      </c>
      <c r="AY128" s="235" t="s">
        <v>147</v>
      </c>
    </row>
    <row r="129" s="14" customFormat="1">
      <c r="A129" s="14"/>
      <c r="B129" s="236"/>
      <c r="C129" s="237"/>
      <c r="D129" s="227" t="s">
        <v>156</v>
      </c>
      <c r="E129" s="238" t="s">
        <v>78</v>
      </c>
      <c r="F129" s="239" t="s">
        <v>855</v>
      </c>
      <c r="G129" s="237"/>
      <c r="H129" s="240">
        <v>0.20000000000000001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156</v>
      </c>
      <c r="AU129" s="246" t="s">
        <v>89</v>
      </c>
      <c r="AV129" s="14" t="s">
        <v>89</v>
      </c>
      <c r="AW129" s="14" t="s">
        <v>38</v>
      </c>
      <c r="AX129" s="14" t="s">
        <v>80</v>
      </c>
      <c r="AY129" s="246" t="s">
        <v>147</v>
      </c>
    </row>
    <row r="130" s="15" customFormat="1">
      <c r="A130" s="15"/>
      <c r="B130" s="247"/>
      <c r="C130" s="248"/>
      <c r="D130" s="227" t="s">
        <v>156</v>
      </c>
      <c r="E130" s="249" t="s">
        <v>78</v>
      </c>
      <c r="F130" s="250" t="s">
        <v>159</v>
      </c>
      <c r="G130" s="248"/>
      <c r="H130" s="251">
        <v>0.20000000000000001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156</v>
      </c>
      <c r="AU130" s="257" t="s">
        <v>89</v>
      </c>
      <c r="AV130" s="15" t="s">
        <v>154</v>
      </c>
      <c r="AW130" s="15" t="s">
        <v>38</v>
      </c>
      <c r="AX130" s="15" t="s">
        <v>87</v>
      </c>
      <c r="AY130" s="257" t="s">
        <v>147</v>
      </c>
    </row>
    <row r="131" s="12" customFormat="1" ht="22.8" customHeight="1">
      <c r="A131" s="12"/>
      <c r="B131" s="196"/>
      <c r="C131" s="197"/>
      <c r="D131" s="198" t="s">
        <v>79</v>
      </c>
      <c r="E131" s="210" t="s">
        <v>535</v>
      </c>
      <c r="F131" s="210" t="s">
        <v>536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SUM(P132:P136)</f>
        <v>0</v>
      </c>
      <c r="Q131" s="204"/>
      <c r="R131" s="205">
        <f>SUM(R132:R136)</f>
        <v>0</v>
      </c>
      <c r="S131" s="204"/>
      <c r="T131" s="206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87</v>
      </c>
      <c r="AT131" s="208" t="s">
        <v>79</v>
      </c>
      <c r="AU131" s="208" t="s">
        <v>87</v>
      </c>
      <c r="AY131" s="207" t="s">
        <v>147</v>
      </c>
      <c r="BK131" s="209">
        <f>SUM(BK132:BK136)</f>
        <v>0</v>
      </c>
    </row>
    <row r="132" s="2" customFormat="1" ht="37.8" customHeight="1">
      <c r="A132" s="38"/>
      <c r="B132" s="39"/>
      <c r="C132" s="212" t="s">
        <v>213</v>
      </c>
      <c r="D132" s="212" t="s">
        <v>149</v>
      </c>
      <c r="E132" s="213" t="s">
        <v>538</v>
      </c>
      <c r="F132" s="214" t="s">
        <v>539</v>
      </c>
      <c r="G132" s="215" t="s">
        <v>254</v>
      </c>
      <c r="H132" s="216">
        <v>13.800000000000001</v>
      </c>
      <c r="I132" s="217"/>
      <c r="J132" s="218">
        <f>ROUND(I132*H132,2)</f>
        <v>0</v>
      </c>
      <c r="K132" s="214" t="s">
        <v>153</v>
      </c>
      <c r="L132" s="44"/>
      <c r="M132" s="219" t="s">
        <v>78</v>
      </c>
      <c r="N132" s="220" t="s">
        <v>50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154</v>
      </c>
      <c r="AT132" s="223" t="s">
        <v>149</v>
      </c>
      <c r="AU132" s="223" t="s">
        <v>89</v>
      </c>
      <c r="AY132" s="17" t="s">
        <v>147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87</v>
      </c>
      <c r="BK132" s="224">
        <f>ROUND(I132*H132,2)</f>
        <v>0</v>
      </c>
      <c r="BL132" s="17" t="s">
        <v>154</v>
      </c>
      <c r="BM132" s="223" t="s">
        <v>856</v>
      </c>
    </row>
    <row r="133" s="2" customFormat="1" ht="37.8" customHeight="1">
      <c r="A133" s="38"/>
      <c r="B133" s="39"/>
      <c r="C133" s="212" t="s">
        <v>217</v>
      </c>
      <c r="D133" s="212" t="s">
        <v>149</v>
      </c>
      <c r="E133" s="213" t="s">
        <v>542</v>
      </c>
      <c r="F133" s="214" t="s">
        <v>543</v>
      </c>
      <c r="G133" s="215" t="s">
        <v>254</v>
      </c>
      <c r="H133" s="216">
        <v>13.800000000000001</v>
      </c>
      <c r="I133" s="217"/>
      <c r="J133" s="218">
        <f>ROUND(I133*H133,2)</f>
        <v>0</v>
      </c>
      <c r="K133" s="214" t="s">
        <v>153</v>
      </c>
      <c r="L133" s="44"/>
      <c r="M133" s="219" t="s">
        <v>78</v>
      </c>
      <c r="N133" s="220" t="s">
        <v>50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154</v>
      </c>
      <c r="AT133" s="223" t="s">
        <v>149</v>
      </c>
      <c r="AU133" s="223" t="s">
        <v>89</v>
      </c>
      <c r="AY133" s="17" t="s">
        <v>147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87</v>
      </c>
      <c r="BK133" s="224">
        <f>ROUND(I133*H133,2)</f>
        <v>0</v>
      </c>
      <c r="BL133" s="17" t="s">
        <v>154</v>
      </c>
      <c r="BM133" s="223" t="s">
        <v>857</v>
      </c>
    </row>
    <row r="134" s="2" customFormat="1" ht="49.05" customHeight="1">
      <c r="A134" s="38"/>
      <c r="B134" s="39"/>
      <c r="C134" s="212" t="s">
        <v>221</v>
      </c>
      <c r="D134" s="212" t="s">
        <v>149</v>
      </c>
      <c r="E134" s="213" t="s">
        <v>546</v>
      </c>
      <c r="F134" s="214" t="s">
        <v>547</v>
      </c>
      <c r="G134" s="215" t="s">
        <v>254</v>
      </c>
      <c r="H134" s="216">
        <v>276</v>
      </c>
      <c r="I134" s="217"/>
      <c r="J134" s="218">
        <f>ROUND(I134*H134,2)</f>
        <v>0</v>
      </c>
      <c r="K134" s="214" t="s">
        <v>153</v>
      </c>
      <c r="L134" s="44"/>
      <c r="M134" s="219" t="s">
        <v>78</v>
      </c>
      <c r="N134" s="220" t="s">
        <v>50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154</v>
      </c>
      <c r="AT134" s="223" t="s">
        <v>149</v>
      </c>
      <c r="AU134" s="223" t="s">
        <v>89</v>
      </c>
      <c r="AY134" s="17" t="s">
        <v>147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87</v>
      </c>
      <c r="BK134" s="224">
        <f>ROUND(I134*H134,2)</f>
        <v>0</v>
      </c>
      <c r="BL134" s="17" t="s">
        <v>154</v>
      </c>
      <c r="BM134" s="223" t="s">
        <v>858</v>
      </c>
    </row>
    <row r="135" s="14" customFormat="1">
      <c r="A135" s="14"/>
      <c r="B135" s="236"/>
      <c r="C135" s="237"/>
      <c r="D135" s="227" t="s">
        <v>156</v>
      </c>
      <c r="E135" s="237"/>
      <c r="F135" s="239" t="s">
        <v>859</v>
      </c>
      <c r="G135" s="237"/>
      <c r="H135" s="240">
        <v>276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156</v>
      </c>
      <c r="AU135" s="246" t="s">
        <v>89</v>
      </c>
      <c r="AV135" s="14" t="s">
        <v>89</v>
      </c>
      <c r="AW135" s="14" t="s">
        <v>4</v>
      </c>
      <c r="AX135" s="14" t="s">
        <v>87</v>
      </c>
      <c r="AY135" s="246" t="s">
        <v>147</v>
      </c>
    </row>
    <row r="136" s="2" customFormat="1" ht="44.25" customHeight="1">
      <c r="A136" s="38"/>
      <c r="B136" s="39"/>
      <c r="C136" s="212" t="s">
        <v>8</v>
      </c>
      <c r="D136" s="212" t="s">
        <v>149</v>
      </c>
      <c r="E136" s="213" t="s">
        <v>551</v>
      </c>
      <c r="F136" s="214" t="s">
        <v>552</v>
      </c>
      <c r="G136" s="215" t="s">
        <v>254</v>
      </c>
      <c r="H136" s="216">
        <v>9.1170000000000009</v>
      </c>
      <c r="I136" s="217"/>
      <c r="J136" s="218">
        <f>ROUND(I136*H136,2)</f>
        <v>0</v>
      </c>
      <c r="K136" s="214" t="s">
        <v>153</v>
      </c>
      <c r="L136" s="44"/>
      <c r="M136" s="219" t="s">
        <v>78</v>
      </c>
      <c r="N136" s="220" t="s">
        <v>50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154</v>
      </c>
      <c r="AT136" s="223" t="s">
        <v>149</v>
      </c>
      <c r="AU136" s="223" t="s">
        <v>89</v>
      </c>
      <c r="AY136" s="17" t="s">
        <v>147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87</v>
      </c>
      <c r="BK136" s="224">
        <f>ROUND(I136*H136,2)</f>
        <v>0</v>
      </c>
      <c r="BL136" s="17" t="s">
        <v>154</v>
      </c>
      <c r="BM136" s="223" t="s">
        <v>860</v>
      </c>
    </row>
    <row r="137" s="12" customFormat="1" ht="22.8" customHeight="1">
      <c r="A137" s="12"/>
      <c r="B137" s="196"/>
      <c r="C137" s="197"/>
      <c r="D137" s="198" t="s">
        <v>79</v>
      </c>
      <c r="E137" s="210" t="s">
        <v>554</v>
      </c>
      <c r="F137" s="210" t="s">
        <v>555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P138</f>
        <v>0</v>
      </c>
      <c r="Q137" s="204"/>
      <c r="R137" s="205">
        <f>R138</f>
        <v>0</v>
      </c>
      <c r="S137" s="204"/>
      <c r="T137" s="206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87</v>
      </c>
      <c r="AT137" s="208" t="s">
        <v>79</v>
      </c>
      <c r="AU137" s="208" t="s">
        <v>87</v>
      </c>
      <c r="AY137" s="207" t="s">
        <v>147</v>
      </c>
      <c r="BK137" s="209">
        <f>BK138</f>
        <v>0</v>
      </c>
    </row>
    <row r="138" s="2" customFormat="1" ht="37.8" customHeight="1">
      <c r="A138" s="38"/>
      <c r="B138" s="39"/>
      <c r="C138" s="212" t="s">
        <v>230</v>
      </c>
      <c r="D138" s="212" t="s">
        <v>149</v>
      </c>
      <c r="E138" s="213" t="s">
        <v>557</v>
      </c>
      <c r="F138" s="214" t="s">
        <v>558</v>
      </c>
      <c r="G138" s="215" t="s">
        <v>254</v>
      </c>
      <c r="H138" s="216">
        <v>10.35</v>
      </c>
      <c r="I138" s="217"/>
      <c r="J138" s="218">
        <f>ROUND(I138*H138,2)</f>
        <v>0</v>
      </c>
      <c r="K138" s="214" t="s">
        <v>153</v>
      </c>
      <c r="L138" s="44"/>
      <c r="M138" s="219" t="s">
        <v>78</v>
      </c>
      <c r="N138" s="220" t="s">
        <v>50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154</v>
      </c>
      <c r="AT138" s="223" t="s">
        <v>149</v>
      </c>
      <c r="AU138" s="223" t="s">
        <v>89</v>
      </c>
      <c r="AY138" s="17" t="s">
        <v>147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87</v>
      </c>
      <c r="BK138" s="224">
        <f>ROUND(I138*H138,2)</f>
        <v>0</v>
      </c>
      <c r="BL138" s="17" t="s">
        <v>154</v>
      </c>
      <c r="BM138" s="223" t="s">
        <v>861</v>
      </c>
    </row>
    <row r="139" s="12" customFormat="1" ht="25.92" customHeight="1">
      <c r="A139" s="12"/>
      <c r="B139" s="196"/>
      <c r="C139" s="197"/>
      <c r="D139" s="198" t="s">
        <v>79</v>
      </c>
      <c r="E139" s="199" t="s">
        <v>560</v>
      </c>
      <c r="F139" s="199" t="s">
        <v>561</v>
      </c>
      <c r="G139" s="197"/>
      <c r="H139" s="197"/>
      <c r="I139" s="200"/>
      <c r="J139" s="201">
        <f>BK139</f>
        <v>0</v>
      </c>
      <c r="K139" s="197"/>
      <c r="L139" s="202"/>
      <c r="M139" s="203"/>
      <c r="N139" s="204"/>
      <c r="O139" s="204"/>
      <c r="P139" s="205">
        <f>P140</f>
        <v>0</v>
      </c>
      <c r="Q139" s="204"/>
      <c r="R139" s="205">
        <f>R140</f>
        <v>0</v>
      </c>
      <c r="S139" s="204"/>
      <c r="T139" s="206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89</v>
      </c>
      <c r="AT139" s="208" t="s">
        <v>79</v>
      </c>
      <c r="AU139" s="208" t="s">
        <v>80</v>
      </c>
      <c r="AY139" s="207" t="s">
        <v>147</v>
      </c>
      <c r="BK139" s="209">
        <f>BK140</f>
        <v>0</v>
      </c>
    </row>
    <row r="140" s="12" customFormat="1" ht="22.8" customHeight="1">
      <c r="A140" s="12"/>
      <c r="B140" s="196"/>
      <c r="C140" s="197"/>
      <c r="D140" s="198" t="s">
        <v>79</v>
      </c>
      <c r="E140" s="210" t="s">
        <v>629</v>
      </c>
      <c r="F140" s="210" t="s">
        <v>862</v>
      </c>
      <c r="G140" s="197"/>
      <c r="H140" s="197"/>
      <c r="I140" s="200"/>
      <c r="J140" s="211">
        <f>BK140</f>
        <v>0</v>
      </c>
      <c r="K140" s="197"/>
      <c r="L140" s="202"/>
      <c r="M140" s="203"/>
      <c r="N140" s="204"/>
      <c r="O140" s="204"/>
      <c r="P140" s="205">
        <f>SUM(P141:P142)</f>
        <v>0</v>
      </c>
      <c r="Q140" s="204"/>
      <c r="R140" s="205">
        <f>SUM(R141:R142)</f>
        <v>0</v>
      </c>
      <c r="S140" s="204"/>
      <c r="T140" s="206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7" t="s">
        <v>89</v>
      </c>
      <c r="AT140" s="208" t="s">
        <v>79</v>
      </c>
      <c r="AU140" s="208" t="s">
        <v>87</v>
      </c>
      <c r="AY140" s="207" t="s">
        <v>147</v>
      </c>
      <c r="BK140" s="209">
        <f>SUM(BK141:BK142)</f>
        <v>0</v>
      </c>
    </row>
    <row r="141" s="2" customFormat="1" ht="24.15" customHeight="1">
      <c r="A141" s="38"/>
      <c r="B141" s="39"/>
      <c r="C141" s="212" t="s">
        <v>236</v>
      </c>
      <c r="D141" s="212" t="s">
        <v>149</v>
      </c>
      <c r="E141" s="213" t="s">
        <v>631</v>
      </c>
      <c r="F141" s="214" t="s">
        <v>863</v>
      </c>
      <c r="G141" s="215" t="s">
        <v>529</v>
      </c>
      <c r="H141" s="216">
        <v>1</v>
      </c>
      <c r="I141" s="217"/>
      <c r="J141" s="218">
        <f>ROUND(I141*H141,2)</f>
        <v>0</v>
      </c>
      <c r="K141" s="214" t="s">
        <v>78</v>
      </c>
      <c r="L141" s="44"/>
      <c r="M141" s="219" t="s">
        <v>78</v>
      </c>
      <c r="N141" s="220" t="s">
        <v>50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230</v>
      </c>
      <c r="AT141" s="223" t="s">
        <v>149</v>
      </c>
      <c r="AU141" s="223" t="s">
        <v>89</v>
      </c>
      <c r="AY141" s="17" t="s">
        <v>147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87</v>
      </c>
      <c r="BK141" s="224">
        <f>ROUND(I141*H141,2)</f>
        <v>0</v>
      </c>
      <c r="BL141" s="17" t="s">
        <v>230</v>
      </c>
      <c r="BM141" s="223" t="s">
        <v>864</v>
      </c>
    </row>
    <row r="142" s="2" customFormat="1" ht="24.15" customHeight="1">
      <c r="A142" s="38"/>
      <c r="B142" s="39"/>
      <c r="C142" s="212" t="s">
        <v>242</v>
      </c>
      <c r="D142" s="212" t="s">
        <v>149</v>
      </c>
      <c r="E142" s="213" t="s">
        <v>865</v>
      </c>
      <c r="F142" s="214" t="s">
        <v>866</v>
      </c>
      <c r="G142" s="215" t="s">
        <v>529</v>
      </c>
      <c r="H142" s="216">
        <v>1</v>
      </c>
      <c r="I142" s="217"/>
      <c r="J142" s="218">
        <f>ROUND(I142*H142,2)</f>
        <v>0</v>
      </c>
      <c r="K142" s="214" t="s">
        <v>78</v>
      </c>
      <c r="L142" s="44"/>
      <c r="M142" s="268" t="s">
        <v>78</v>
      </c>
      <c r="N142" s="269" t="s">
        <v>50</v>
      </c>
      <c r="O142" s="270"/>
      <c r="P142" s="271">
        <f>O142*H142</f>
        <v>0</v>
      </c>
      <c r="Q142" s="271">
        <v>0</v>
      </c>
      <c r="R142" s="271">
        <f>Q142*H142</f>
        <v>0</v>
      </c>
      <c r="S142" s="271">
        <v>0</v>
      </c>
      <c r="T142" s="27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230</v>
      </c>
      <c r="AT142" s="223" t="s">
        <v>149</v>
      </c>
      <c r="AU142" s="223" t="s">
        <v>89</v>
      </c>
      <c r="AY142" s="17" t="s">
        <v>147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87</v>
      </c>
      <c r="BK142" s="224">
        <f>ROUND(I142*H142,2)</f>
        <v>0</v>
      </c>
      <c r="BL142" s="17" t="s">
        <v>230</v>
      </c>
      <c r="BM142" s="223" t="s">
        <v>867</v>
      </c>
    </row>
    <row r="143" s="2" customFormat="1" ht="6.96" customHeight="1">
      <c r="A143" s="38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QUq2KHHi8DjncTZFdU5PyMwEcdq4emvDvuSVfDPnUk+SJJ4b7osJ8mkxP0Y+dWjg9Ovu2Q1/e85GAr7O2RHe5g==" hashValue="gEh42M3ngZUJ4MkbPgkXjZrSE47lp0mlKgIlmGKzUCJU8C3f6yVjydJr0X8QuBz7Oc9XZiRs7xFJJRJ9XtxvJA==" algorithmName="SHA-512" password="CC35"/>
  <autoFilter ref="C92:K1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89</v>
      </c>
    </row>
    <row r="4" hidden="1" s="1" customFormat="1" ht="24.96" customHeight="1">
      <c r="B4" s="20"/>
      <c r="D4" s="140" t="s">
        <v>110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FONTÁNY BRUSEL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111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868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78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22</v>
      </c>
      <c r="E12" s="38"/>
      <c r="F12" s="133" t="s">
        <v>23</v>
      </c>
      <c r="G12" s="38"/>
      <c r="H12" s="38"/>
      <c r="I12" s="142" t="s">
        <v>24</v>
      </c>
      <c r="J12" s="146" t="str">
        <f>'Rekapitulace stavby'!AN8</f>
        <v>12. 6. 2020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26</v>
      </c>
      <c r="E14" s="38"/>
      <c r="F14" s="38"/>
      <c r="G14" s="38"/>
      <c r="H14" s="38"/>
      <c r="I14" s="142" t="s">
        <v>27</v>
      </c>
      <c r="J14" s="133" t="s">
        <v>28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">
        <v>29</v>
      </c>
      <c r="F15" s="38"/>
      <c r="G15" s="38"/>
      <c r="H15" s="38"/>
      <c r="I15" s="142" t="s">
        <v>30</v>
      </c>
      <c r="J15" s="133" t="s">
        <v>31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32</v>
      </c>
      <c r="E17" s="38"/>
      <c r="F17" s="38"/>
      <c r="G17" s="38"/>
      <c r="H17" s="38"/>
      <c r="I17" s="142" t="s">
        <v>27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30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34</v>
      </c>
      <c r="E20" s="38"/>
      <c r="F20" s="38"/>
      <c r="G20" s="38"/>
      <c r="H20" s="38"/>
      <c r="I20" s="142" t="s">
        <v>27</v>
      </c>
      <c r="J20" s="133" t="s">
        <v>35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36</v>
      </c>
      <c r="F21" s="38"/>
      <c r="G21" s="38"/>
      <c r="H21" s="38"/>
      <c r="I21" s="142" t="s">
        <v>30</v>
      </c>
      <c r="J21" s="133" t="s">
        <v>37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39</v>
      </c>
      <c r="E23" s="38"/>
      <c r="F23" s="38"/>
      <c r="G23" s="38"/>
      <c r="H23" s="38"/>
      <c r="I23" s="142" t="s">
        <v>27</v>
      </c>
      <c r="J23" s="133" t="s">
        <v>40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">
        <v>41</v>
      </c>
      <c r="F24" s="38"/>
      <c r="G24" s="38"/>
      <c r="H24" s="38"/>
      <c r="I24" s="142" t="s">
        <v>30</v>
      </c>
      <c r="J24" s="133" t="s">
        <v>42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43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78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45</v>
      </c>
      <c r="E30" s="38"/>
      <c r="F30" s="38"/>
      <c r="G30" s="38"/>
      <c r="H30" s="38"/>
      <c r="I30" s="38"/>
      <c r="J30" s="153">
        <f>ROUND(J83,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47</v>
      </c>
      <c r="G32" s="38"/>
      <c r="H32" s="38"/>
      <c r="I32" s="154" t="s">
        <v>46</v>
      </c>
      <c r="J32" s="154" t="s">
        <v>48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49</v>
      </c>
      <c r="E33" s="142" t="s">
        <v>50</v>
      </c>
      <c r="F33" s="156">
        <f>ROUND((SUM(BE83:BE100)),  2)</f>
        <v>0</v>
      </c>
      <c r="G33" s="38"/>
      <c r="H33" s="38"/>
      <c r="I33" s="157">
        <v>0.20999999999999999</v>
      </c>
      <c r="J33" s="156">
        <f>ROUND(((SUM(BE83:BE100))*I33),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51</v>
      </c>
      <c r="F34" s="156">
        <f>ROUND((SUM(BF83:BF100)),  2)</f>
        <v>0</v>
      </c>
      <c r="G34" s="38"/>
      <c r="H34" s="38"/>
      <c r="I34" s="157">
        <v>0.14999999999999999</v>
      </c>
      <c r="J34" s="156">
        <f>ROUND(((SUM(BF83:BF100))*I34),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52</v>
      </c>
      <c r="F35" s="156">
        <f>ROUND((SUM(BG83:BG100)),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53</v>
      </c>
      <c r="F36" s="156">
        <f>ROUND((SUM(BH83:BH100)),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54</v>
      </c>
      <c r="F37" s="156">
        <f>ROUND((SUM(BI83:BI100)),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55</v>
      </c>
      <c r="E39" s="160"/>
      <c r="F39" s="160"/>
      <c r="G39" s="161" t="s">
        <v>56</v>
      </c>
      <c r="H39" s="162" t="s">
        <v>57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115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STAVEBNÍ ÚPRAVY FONTÁNY BRUSEL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111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3. - VRN - vedlejší rozpočtové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HUSOVA ULICE CHRUDIM</v>
      </c>
      <c r="G52" s="40"/>
      <c r="H52" s="40"/>
      <c r="I52" s="32" t="s">
        <v>24</v>
      </c>
      <c r="J52" s="72" t="str">
        <f>IF(J12="","",J12)</f>
        <v>12. 6. 2020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MĚSTO CHRUDIM</v>
      </c>
      <c r="G54" s="40"/>
      <c r="H54" s="40"/>
      <c r="I54" s="32" t="s">
        <v>34</v>
      </c>
      <c r="J54" s="36" t="str">
        <f>E21</f>
        <v>Ing. Miloslav Jelínek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Jiří Milička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116</v>
      </c>
      <c r="D57" s="171"/>
      <c r="E57" s="171"/>
      <c r="F57" s="171"/>
      <c r="G57" s="171"/>
      <c r="H57" s="171"/>
      <c r="I57" s="171"/>
      <c r="J57" s="172" t="s">
        <v>117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118</v>
      </c>
    </row>
    <row r="60" s="9" customFormat="1" ht="24.96" customHeight="1">
      <c r="A60" s="9"/>
      <c r="B60" s="174"/>
      <c r="C60" s="175"/>
      <c r="D60" s="176" t="s">
        <v>869</v>
      </c>
      <c r="E60" s="177"/>
      <c r="F60" s="177"/>
      <c r="G60" s="177"/>
      <c r="H60" s="177"/>
      <c r="I60" s="177"/>
      <c r="J60" s="178">
        <f>J84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870</v>
      </c>
      <c r="E61" s="182"/>
      <c r="F61" s="182"/>
      <c r="G61" s="182"/>
      <c r="H61" s="182"/>
      <c r="I61" s="182"/>
      <c r="J61" s="183">
        <f>J85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871</v>
      </c>
      <c r="E62" s="182"/>
      <c r="F62" s="182"/>
      <c r="G62" s="182"/>
      <c r="H62" s="182"/>
      <c r="I62" s="182"/>
      <c r="J62" s="183">
        <f>J90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872</v>
      </c>
      <c r="E63" s="182"/>
      <c r="F63" s="182"/>
      <c r="G63" s="182"/>
      <c r="H63" s="182"/>
      <c r="I63" s="182"/>
      <c r="J63" s="183">
        <f>J99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132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STAVEBNÍ ÚPRAVY FONTÁNY BRUSEL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111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3. - VRN - vedlejší rozpočtové náklady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HUSOVA ULICE CHRUDIM</v>
      </c>
      <c r="G77" s="40"/>
      <c r="H77" s="40"/>
      <c r="I77" s="32" t="s">
        <v>24</v>
      </c>
      <c r="J77" s="72" t="str">
        <f>IF(J12="","",J12)</f>
        <v>12. 6. 2020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26</v>
      </c>
      <c r="D79" s="40"/>
      <c r="E79" s="40"/>
      <c r="F79" s="27" t="str">
        <f>E15</f>
        <v>MĚSTO CHRUDIM</v>
      </c>
      <c r="G79" s="40"/>
      <c r="H79" s="40"/>
      <c r="I79" s="32" t="s">
        <v>34</v>
      </c>
      <c r="J79" s="36" t="str">
        <f>E21</f>
        <v>Ing. Miloslav Jelínek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32</v>
      </c>
      <c r="D80" s="40"/>
      <c r="E80" s="40"/>
      <c r="F80" s="27" t="str">
        <f>IF(E18="","",E18)</f>
        <v>Vyplň údaj</v>
      </c>
      <c r="G80" s="40"/>
      <c r="H80" s="40"/>
      <c r="I80" s="32" t="s">
        <v>39</v>
      </c>
      <c r="J80" s="36" t="str">
        <f>E24</f>
        <v>Ing. Jiří Milička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85"/>
      <c r="B82" s="186"/>
      <c r="C82" s="187" t="s">
        <v>133</v>
      </c>
      <c r="D82" s="188" t="s">
        <v>64</v>
      </c>
      <c r="E82" s="188" t="s">
        <v>60</v>
      </c>
      <c r="F82" s="188" t="s">
        <v>61</v>
      </c>
      <c r="G82" s="188" t="s">
        <v>134</v>
      </c>
      <c r="H82" s="188" t="s">
        <v>135</v>
      </c>
      <c r="I82" s="188" t="s">
        <v>136</v>
      </c>
      <c r="J82" s="188" t="s">
        <v>117</v>
      </c>
      <c r="K82" s="189" t="s">
        <v>137</v>
      </c>
      <c r="L82" s="190"/>
      <c r="M82" s="92" t="s">
        <v>78</v>
      </c>
      <c r="N82" s="93" t="s">
        <v>49</v>
      </c>
      <c r="O82" s="93" t="s">
        <v>138</v>
      </c>
      <c r="P82" s="93" t="s">
        <v>139</v>
      </c>
      <c r="Q82" s="93" t="s">
        <v>140</v>
      </c>
      <c r="R82" s="93" t="s">
        <v>141</v>
      </c>
      <c r="S82" s="93" t="s">
        <v>142</v>
      </c>
      <c r="T82" s="94" t="s">
        <v>143</v>
      </c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</row>
    <row r="83" s="2" customFormat="1" ht="22.8" customHeight="1">
      <c r="A83" s="38"/>
      <c r="B83" s="39"/>
      <c r="C83" s="99" t="s">
        <v>144</v>
      </c>
      <c r="D83" s="40"/>
      <c r="E83" s="40"/>
      <c r="F83" s="40"/>
      <c r="G83" s="40"/>
      <c r="H83" s="40"/>
      <c r="I83" s="40"/>
      <c r="J83" s="191">
        <f>BK83</f>
        <v>0</v>
      </c>
      <c r="K83" s="40"/>
      <c r="L83" s="44"/>
      <c r="M83" s="95"/>
      <c r="N83" s="192"/>
      <c r="O83" s="96"/>
      <c r="P83" s="193">
        <f>P84</f>
        <v>0</v>
      </c>
      <c r="Q83" s="96"/>
      <c r="R83" s="193">
        <f>R84</f>
        <v>0</v>
      </c>
      <c r="S83" s="96"/>
      <c r="T83" s="194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79</v>
      </c>
      <c r="AU83" s="17" t="s">
        <v>118</v>
      </c>
      <c r="BK83" s="195">
        <f>BK84</f>
        <v>0</v>
      </c>
    </row>
    <row r="84" s="12" customFormat="1" ht="25.92" customHeight="1">
      <c r="A84" s="12"/>
      <c r="B84" s="196"/>
      <c r="C84" s="197"/>
      <c r="D84" s="198" t="s">
        <v>79</v>
      </c>
      <c r="E84" s="199" t="s">
        <v>873</v>
      </c>
      <c r="F84" s="199" t="s">
        <v>874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P85+P90+P99</f>
        <v>0</v>
      </c>
      <c r="Q84" s="204"/>
      <c r="R84" s="205">
        <f>R85+R90+R99</f>
        <v>0</v>
      </c>
      <c r="S84" s="204"/>
      <c r="T84" s="206">
        <f>T85+T90+T99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7" t="s">
        <v>175</v>
      </c>
      <c r="AT84" s="208" t="s">
        <v>79</v>
      </c>
      <c r="AU84" s="208" t="s">
        <v>80</v>
      </c>
      <c r="AY84" s="207" t="s">
        <v>147</v>
      </c>
      <c r="BK84" s="209">
        <f>BK85+BK90+BK99</f>
        <v>0</v>
      </c>
    </row>
    <row r="85" s="12" customFormat="1" ht="22.8" customHeight="1">
      <c r="A85" s="12"/>
      <c r="B85" s="196"/>
      <c r="C85" s="197"/>
      <c r="D85" s="198" t="s">
        <v>79</v>
      </c>
      <c r="E85" s="210" t="s">
        <v>875</v>
      </c>
      <c r="F85" s="210" t="s">
        <v>876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SUM(P86:P89)</f>
        <v>0</v>
      </c>
      <c r="Q85" s="204"/>
      <c r="R85" s="205">
        <f>SUM(R86:R89)</f>
        <v>0</v>
      </c>
      <c r="S85" s="204"/>
      <c r="T85" s="206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175</v>
      </c>
      <c r="AT85" s="208" t="s">
        <v>79</v>
      </c>
      <c r="AU85" s="208" t="s">
        <v>87</v>
      </c>
      <c r="AY85" s="207" t="s">
        <v>147</v>
      </c>
      <c r="BK85" s="209">
        <f>SUM(BK86:BK89)</f>
        <v>0</v>
      </c>
    </row>
    <row r="86" s="2" customFormat="1" ht="24.15" customHeight="1">
      <c r="A86" s="38"/>
      <c r="B86" s="39"/>
      <c r="C86" s="212" t="s">
        <v>87</v>
      </c>
      <c r="D86" s="212" t="s">
        <v>149</v>
      </c>
      <c r="E86" s="213" t="s">
        <v>877</v>
      </c>
      <c r="F86" s="214" t="s">
        <v>878</v>
      </c>
      <c r="G86" s="215" t="s">
        <v>879</v>
      </c>
      <c r="H86" s="216">
        <v>1</v>
      </c>
      <c r="I86" s="217"/>
      <c r="J86" s="218">
        <f>ROUND(I86*H86,2)</f>
        <v>0</v>
      </c>
      <c r="K86" s="214" t="s">
        <v>78</v>
      </c>
      <c r="L86" s="44"/>
      <c r="M86" s="219" t="s">
        <v>78</v>
      </c>
      <c r="N86" s="220" t="s">
        <v>50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3" t="s">
        <v>880</v>
      </c>
      <c r="AT86" s="223" t="s">
        <v>149</v>
      </c>
      <c r="AU86" s="223" t="s">
        <v>89</v>
      </c>
      <c r="AY86" s="17" t="s">
        <v>147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87</v>
      </c>
      <c r="BK86" s="224">
        <f>ROUND(I86*H86,2)</f>
        <v>0</v>
      </c>
      <c r="BL86" s="17" t="s">
        <v>880</v>
      </c>
      <c r="BM86" s="223" t="s">
        <v>881</v>
      </c>
    </row>
    <row r="87" s="2" customFormat="1" ht="24.15" customHeight="1">
      <c r="A87" s="38"/>
      <c r="B87" s="39"/>
      <c r="C87" s="212" t="s">
        <v>89</v>
      </c>
      <c r="D87" s="212" t="s">
        <v>149</v>
      </c>
      <c r="E87" s="213" t="s">
        <v>882</v>
      </c>
      <c r="F87" s="214" t="s">
        <v>883</v>
      </c>
      <c r="G87" s="215" t="s">
        <v>879</v>
      </c>
      <c r="H87" s="216">
        <v>1</v>
      </c>
      <c r="I87" s="217"/>
      <c r="J87" s="218">
        <f>ROUND(I87*H87,2)</f>
        <v>0</v>
      </c>
      <c r="K87" s="214" t="s">
        <v>78</v>
      </c>
      <c r="L87" s="44"/>
      <c r="M87" s="219" t="s">
        <v>78</v>
      </c>
      <c r="N87" s="220" t="s">
        <v>50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880</v>
      </c>
      <c r="AT87" s="223" t="s">
        <v>149</v>
      </c>
      <c r="AU87" s="223" t="s">
        <v>89</v>
      </c>
      <c r="AY87" s="17" t="s">
        <v>147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87</v>
      </c>
      <c r="BK87" s="224">
        <f>ROUND(I87*H87,2)</f>
        <v>0</v>
      </c>
      <c r="BL87" s="17" t="s">
        <v>880</v>
      </c>
      <c r="BM87" s="223" t="s">
        <v>884</v>
      </c>
    </row>
    <row r="88" s="2" customFormat="1" ht="24.15" customHeight="1">
      <c r="A88" s="38"/>
      <c r="B88" s="39"/>
      <c r="C88" s="212" t="s">
        <v>165</v>
      </c>
      <c r="D88" s="212" t="s">
        <v>149</v>
      </c>
      <c r="E88" s="213" t="s">
        <v>885</v>
      </c>
      <c r="F88" s="214" t="s">
        <v>886</v>
      </c>
      <c r="G88" s="215" t="s">
        <v>879</v>
      </c>
      <c r="H88" s="216">
        <v>1</v>
      </c>
      <c r="I88" s="217"/>
      <c r="J88" s="218">
        <f>ROUND(I88*H88,2)</f>
        <v>0</v>
      </c>
      <c r="K88" s="214" t="s">
        <v>78</v>
      </c>
      <c r="L88" s="44"/>
      <c r="M88" s="219" t="s">
        <v>78</v>
      </c>
      <c r="N88" s="220" t="s">
        <v>50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880</v>
      </c>
      <c r="AT88" s="223" t="s">
        <v>149</v>
      </c>
      <c r="AU88" s="223" t="s">
        <v>89</v>
      </c>
      <c r="AY88" s="17" t="s">
        <v>147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87</v>
      </c>
      <c r="BK88" s="224">
        <f>ROUND(I88*H88,2)</f>
        <v>0</v>
      </c>
      <c r="BL88" s="17" t="s">
        <v>880</v>
      </c>
      <c r="BM88" s="223" t="s">
        <v>887</v>
      </c>
    </row>
    <row r="89" s="2" customFormat="1" ht="16.5" customHeight="1">
      <c r="A89" s="38"/>
      <c r="B89" s="39"/>
      <c r="C89" s="212" t="s">
        <v>154</v>
      </c>
      <c r="D89" s="212" t="s">
        <v>149</v>
      </c>
      <c r="E89" s="213" t="s">
        <v>888</v>
      </c>
      <c r="F89" s="214" t="s">
        <v>889</v>
      </c>
      <c r="G89" s="215" t="s">
        <v>879</v>
      </c>
      <c r="H89" s="216">
        <v>1</v>
      </c>
      <c r="I89" s="217"/>
      <c r="J89" s="218">
        <f>ROUND(I89*H89,2)</f>
        <v>0</v>
      </c>
      <c r="K89" s="214" t="s">
        <v>78</v>
      </c>
      <c r="L89" s="44"/>
      <c r="M89" s="219" t="s">
        <v>78</v>
      </c>
      <c r="N89" s="220" t="s">
        <v>50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880</v>
      </c>
      <c r="AT89" s="223" t="s">
        <v>149</v>
      </c>
      <c r="AU89" s="223" t="s">
        <v>89</v>
      </c>
      <c r="AY89" s="17" t="s">
        <v>147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87</v>
      </c>
      <c r="BK89" s="224">
        <f>ROUND(I89*H89,2)</f>
        <v>0</v>
      </c>
      <c r="BL89" s="17" t="s">
        <v>880</v>
      </c>
      <c r="BM89" s="223" t="s">
        <v>890</v>
      </c>
    </row>
    <row r="90" s="12" customFormat="1" ht="22.8" customHeight="1">
      <c r="A90" s="12"/>
      <c r="B90" s="196"/>
      <c r="C90" s="197"/>
      <c r="D90" s="198" t="s">
        <v>79</v>
      </c>
      <c r="E90" s="210" t="s">
        <v>891</v>
      </c>
      <c r="F90" s="210" t="s">
        <v>892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SUM(P91:P98)</f>
        <v>0</v>
      </c>
      <c r="Q90" s="204"/>
      <c r="R90" s="205">
        <f>SUM(R91:R98)</f>
        <v>0</v>
      </c>
      <c r="S90" s="204"/>
      <c r="T90" s="206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175</v>
      </c>
      <c r="AT90" s="208" t="s">
        <v>79</v>
      </c>
      <c r="AU90" s="208" t="s">
        <v>87</v>
      </c>
      <c r="AY90" s="207" t="s">
        <v>147</v>
      </c>
      <c r="BK90" s="209">
        <f>SUM(BK91:BK98)</f>
        <v>0</v>
      </c>
    </row>
    <row r="91" s="2" customFormat="1" ht="16.5" customHeight="1">
      <c r="A91" s="38"/>
      <c r="B91" s="39"/>
      <c r="C91" s="212" t="s">
        <v>175</v>
      </c>
      <c r="D91" s="212" t="s">
        <v>149</v>
      </c>
      <c r="E91" s="213" t="s">
        <v>893</v>
      </c>
      <c r="F91" s="214" t="s">
        <v>894</v>
      </c>
      <c r="G91" s="215" t="s">
        <v>168</v>
      </c>
      <c r="H91" s="216">
        <v>150</v>
      </c>
      <c r="I91" s="217"/>
      <c r="J91" s="218">
        <f>ROUND(I91*H91,2)</f>
        <v>0</v>
      </c>
      <c r="K91" s="214" t="s">
        <v>78</v>
      </c>
      <c r="L91" s="44"/>
      <c r="M91" s="219" t="s">
        <v>78</v>
      </c>
      <c r="N91" s="220" t="s">
        <v>50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880</v>
      </c>
      <c r="AT91" s="223" t="s">
        <v>149</v>
      </c>
      <c r="AU91" s="223" t="s">
        <v>89</v>
      </c>
      <c r="AY91" s="17" t="s">
        <v>147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87</v>
      </c>
      <c r="BK91" s="224">
        <f>ROUND(I91*H91,2)</f>
        <v>0</v>
      </c>
      <c r="BL91" s="17" t="s">
        <v>880</v>
      </c>
      <c r="BM91" s="223" t="s">
        <v>895</v>
      </c>
    </row>
    <row r="92" s="2" customFormat="1" ht="24.15" customHeight="1">
      <c r="A92" s="38"/>
      <c r="B92" s="39"/>
      <c r="C92" s="212" t="s">
        <v>180</v>
      </c>
      <c r="D92" s="212" t="s">
        <v>149</v>
      </c>
      <c r="E92" s="213" t="s">
        <v>896</v>
      </c>
      <c r="F92" s="214" t="s">
        <v>897</v>
      </c>
      <c r="G92" s="215" t="s">
        <v>879</v>
      </c>
      <c r="H92" s="216">
        <v>1</v>
      </c>
      <c r="I92" s="217"/>
      <c r="J92" s="218">
        <f>ROUND(I92*H92,2)</f>
        <v>0</v>
      </c>
      <c r="K92" s="214" t="s">
        <v>78</v>
      </c>
      <c r="L92" s="44"/>
      <c r="M92" s="219" t="s">
        <v>78</v>
      </c>
      <c r="N92" s="220" t="s">
        <v>50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880</v>
      </c>
      <c r="AT92" s="223" t="s">
        <v>149</v>
      </c>
      <c r="AU92" s="223" t="s">
        <v>89</v>
      </c>
      <c r="AY92" s="17" t="s">
        <v>147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87</v>
      </c>
      <c r="BK92" s="224">
        <f>ROUND(I92*H92,2)</f>
        <v>0</v>
      </c>
      <c r="BL92" s="17" t="s">
        <v>880</v>
      </c>
      <c r="BM92" s="223" t="s">
        <v>898</v>
      </c>
    </row>
    <row r="93" s="2" customFormat="1" ht="24.15" customHeight="1">
      <c r="A93" s="38"/>
      <c r="B93" s="39"/>
      <c r="C93" s="212" t="s">
        <v>189</v>
      </c>
      <c r="D93" s="212" t="s">
        <v>149</v>
      </c>
      <c r="E93" s="213" t="s">
        <v>899</v>
      </c>
      <c r="F93" s="214" t="s">
        <v>900</v>
      </c>
      <c r="G93" s="215" t="s">
        <v>879</v>
      </c>
      <c r="H93" s="216">
        <v>1</v>
      </c>
      <c r="I93" s="217"/>
      <c r="J93" s="218">
        <f>ROUND(I93*H93,2)</f>
        <v>0</v>
      </c>
      <c r="K93" s="214" t="s">
        <v>78</v>
      </c>
      <c r="L93" s="44"/>
      <c r="M93" s="219" t="s">
        <v>78</v>
      </c>
      <c r="N93" s="220" t="s">
        <v>50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880</v>
      </c>
      <c r="AT93" s="223" t="s">
        <v>149</v>
      </c>
      <c r="AU93" s="223" t="s">
        <v>89</v>
      </c>
      <c r="AY93" s="17" t="s">
        <v>147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87</v>
      </c>
      <c r="BK93" s="224">
        <f>ROUND(I93*H93,2)</f>
        <v>0</v>
      </c>
      <c r="BL93" s="17" t="s">
        <v>880</v>
      </c>
      <c r="BM93" s="223" t="s">
        <v>901</v>
      </c>
    </row>
    <row r="94" s="2" customFormat="1" ht="24.15" customHeight="1">
      <c r="A94" s="38"/>
      <c r="B94" s="39"/>
      <c r="C94" s="212" t="s">
        <v>193</v>
      </c>
      <c r="D94" s="212" t="s">
        <v>149</v>
      </c>
      <c r="E94" s="213" t="s">
        <v>902</v>
      </c>
      <c r="F94" s="214" t="s">
        <v>903</v>
      </c>
      <c r="G94" s="215" t="s">
        <v>879</v>
      </c>
      <c r="H94" s="216">
        <v>1</v>
      </c>
      <c r="I94" s="217"/>
      <c r="J94" s="218">
        <f>ROUND(I94*H94,2)</f>
        <v>0</v>
      </c>
      <c r="K94" s="214" t="s">
        <v>78</v>
      </c>
      <c r="L94" s="44"/>
      <c r="M94" s="219" t="s">
        <v>78</v>
      </c>
      <c r="N94" s="220" t="s">
        <v>50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880</v>
      </c>
      <c r="AT94" s="223" t="s">
        <v>149</v>
      </c>
      <c r="AU94" s="223" t="s">
        <v>89</v>
      </c>
      <c r="AY94" s="17" t="s">
        <v>147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87</v>
      </c>
      <c r="BK94" s="224">
        <f>ROUND(I94*H94,2)</f>
        <v>0</v>
      </c>
      <c r="BL94" s="17" t="s">
        <v>880</v>
      </c>
      <c r="BM94" s="223" t="s">
        <v>904</v>
      </c>
    </row>
    <row r="95" s="2" customFormat="1" ht="16.5" customHeight="1">
      <c r="A95" s="38"/>
      <c r="B95" s="39"/>
      <c r="C95" s="212" t="s">
        <v>199</v>
      </c>
      <c r="D95" s="212" t="s">
        <v>149</v>
      </c>
      <c r="E95" s="213" t="s">
        <v>905</v>
      </c>
      <c r="F95" s="214" t="s">
        <v>906</v>
      </c>
      <c r="G95" s="215" t="s">
        <v>879</v>
      </c>
      <c r="H95" s="216">
        <v>1</v>
      </c>
      <c r="I95" s="217"/>
      <c r="J95" s="218">
        <f>ROUND(I95*H95,2)</f>
        <v>0</v>
      </c>
      <c r="K95" s="214" t="s">
        <v>78</v>
      </c>
      <c r="L95" s="44"/>
      <c r="M95" s="219" t="s">
        <v>78</v>
      </c>
      <c r="N95" s="220" t="s">
        <v>50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880</v>
      </c>
      <c r="AT95" s="223" t="s">
        <v>149</v>
      </c>
      <c r="AU95" s="223" t="s">
        <v>89</v>
      </c>
      <c r="AY95" s="17" t="s">
        <v>147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87</v>
      </c>
      <c r="BK95" s="224">
        <f>ROUND(I95*H95,2)</f>
        <v>0</v>
      </c>
      <c r="BL95" s="17" t="s">
        <v>880</v>
      </c>
      <c r="BM95" s="223" t="s">
        <v>907</v>
      </c>
    </row>
    <row r="96" s="2" customFormat="1" ht="16.5" customHeight="1">
      <c r="A96" s="38"/>
      <c r="B96" s="39"/>
      <c r="C96" s="212" t="s">
        <v>203</v>
      </c>
      <c r="D96" s="212" t="s">
        <v>149</v>
      </c>
      <c r="E96" s="213" t="s">
        <v>908</v>
      </c>
      <c r="F96" s="214" t="s">
        <v>909</v>
      </c>
      <c r="G96" s="215" t="s">
        <v>879</v>
      </c>
      <c r="H96" s="216">
        <v>1</v>
      </c>
      <c r="I96" s="217"/>
      <c r="J96" s="218">
        <f>ROUND(I96*H96,2)</f>
        <v>0</v>
      </c>
      <c r="K96" s="214" t="s">
        <v>78</v>
      </c>
      <c r="L96" s="44"/>
      <c r="M96" s="219" t="s">
        <v>78</v>
      </c>
      <c r="N96" s="220" t="s">
        <v>50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880</v>
      </c>
      <c r="AT96" s="223" t="s">
        <v>149</v>
      </c>
      <c r="AU96" s="223" t="s">
        <v>89</v>
      </c>
      <c r="AY96" s="17" t="s">
        <v>147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87</v>
      </c>
      <c r="BK96" s="224">
        <f>ROUND(I96*H96,2)</f>
        <v>0</v>
      </c>
      <c r="BL96" s="17" t="s">
        <v>880</v>
      </c>
      <c r="BM96" s="223" t="s">
        <v>910</v>
      </c>
    </row>
    <row r="97" s="2" customFormat="1" ht="16.5" customHeight="1">
      <c r="A97" s="38"/>
      <c r="B97" s="39"/>
      <c r="C97" s="212" t="s">
        <v>208</v>
      </c>
      <c r="D97" s="212" t="s">
        <v>149</v>
      </c>
      <c r="E97" s="213" t="s">
        <v>911</v>
      </c>
      <c r="F97" s="214" t="s">
        <v>912</v>
      </c>
      <c r="G97" s="215" t="s">
        <v>879</v>
      </c>
      <c r="H97" s="216">
        <v>1</v>
      </c>
      <c r="I97" s="217"/>
      <c r="J97" s="218">
        <f>ROUND(I97*H97,2)</f>
        <v>0</v>
      </c>
      <c r="K97" s="214" t="s">
        <v>78</v>
      </c>
      <c r="L97" s="44"/>
      <c r="M97" s="219" t="s">
        <v>78</v>
      </c>
      <c r="N97" s="220" t="s">
        <v>50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880</v>
      </c>
      <c r="AT97" s="223" t="s">
        <v>149</v>
      </c>
      <c r="AU97" s="223" t="s">
        <v>89</v>
      </c>
      <c r="AY97" s="17" t="s">
        <v>147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87</v>
      </c>
      <c r="BK97" s="224">
        <f>ROUND(I97*H97,2)</f>
        <v>0</v>
      </c>
      <c r="BL97" s="17" t="s">
        <v>880</v>
      </c>
      <c r="BM97" s="223" t="s">
        <v>913</v>
      </c>
    </row>
    <row r="98" s="2" customFormat="1" ht="16.5" customHeight="1">
      <c r="A98" s="38"/>
      <c r="B98" s="39"/>
      <c r="C98" s="212" t="s">
        <v>213</v>
      </c>
      <c r="D98" s="212" t="s">
        <v>149</v>
      </c>
      <c r="E98" s="213" t="s">
        <v>914</v>
      </c>
      <c r="F98" s="214" t="s">
        <v>915</v>
      </c>
      <c r="G98" s="215" t="s">
        <v>879</v>
      </c>
      <c r="H98" s="216">
        <v>1</v>
      </c>
      <c r="I98" s="217"/>
      <c r="J98" s="218">
        <f>ROUND(I98*H98,2)</f>
        <v>0</v>
      </c>
      <c r="K98" s="214" t="s">
        <v>78</v>
      </c>
      <c r="L98" s="44"/>
      <c r="M98" s="219" t="s">
        <v>78</v>
      </c>
      <c r="N98" s="220" t="s">
        <v>50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880</v>
      </c>
      <c r="AT98" s="223" t="s">
        <v>149</v>
      </c>
      <c r="AU98" s="223" t="s">
        <v>89</v>
      </c>
      <c r="AY98" s="17" t="s">
        <v>147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87</v>
      </c>
      <c r="BK98" s="224">
        <f>ROUND(I98*H98,2)</f>
        <v>0</v>
      </c>
      <c r="BL98" s="17" t="s">
        <v>880</v>
      </c>
      <c r="BM98" s="223" t="s">
        <v>916</v>
      </c>
    </row>
    <row r="99" s="12" customFormat="1" ht="22.8" customHeight="1">
      <c r="A99" s="12"/>
      <c r="B99" s="196"/>
      <c r="C99" s="197"/>
      <c r="D99" s="198" t="s">
        <v>79</v>
      </c>
      <c r="E99" s="210" t="s">
        <v>917</v>
      </c>
      <c r="F99" s="210" t="s">
        <v>918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P100</f>
        <v>0</v>
      </c>
      <c r="Q99" s="204"/>
      <c r="R99" s="205">
        <f>R100</f>
        <v>0</v>
      </c>
      <c r="S99" s="204"/>
      <c r="T99" s="206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175</v>
      </c>
      <c r="AT99" s="208" t="s">
        <v>79</v>
      </c>
      <c r="AU99" s="208" t="s">
        <v>87</v>
      </c>
      <c r="AY99" s="207" t="s">
        <v>147</v>
      </c>
      <c r="BK99" s="209">
        <f>BK100</f>
        <v>0</v>
      </c>
    </row>
    <row r="100" s="2" customFormat="1" ht="16.5" customHeight="1">
      <c r="A100" s="38"/>
      <c r="B100" s="39"/>
      <c r="C100" s="212" t="s">
        <v>217</v>
      </c>
      <c r="D100" s="212" t="s">
        <v>149</v>
      </c>
      <c r="E100" s="213" t="s">
        <v>919</v>
      </c>
      <c r="F100" s="214" t="s">
        <v>920</v>
      </c>
      <c r="G100" s="215" t="s">
        <v>879</v>
      </c>
      <c r="H100" s="216">
        <v>1</v>
      </c>
      <c r="I100" s="217"/>
      <c r="J100" s="218">
        <f>ROUND(I100*H100,2)</f>
        <v>0</v>
      </c>
      <c r="K100" s="214" t="s">
        <v>78</v>
      </c>
      <c r="L100" s="44"/>
      <c r="M100" s="268" t="s">
        <v>78</v>
      </c>
      <c r="N100" s="269" t="s">
        <v>50</v>
      </c>
      <c r="O100" s="270"/>
      <c r="P100" s="271">
        <f>O100*H100</f>
        <v>0</v>
      </c>
      <c r="Q100" s="271">
        <v>0</v>
      </c>
      <c r="R100" s="271">
        <f>Q100*H100</f>
        <v>0</v>
      </c>
      <c r="S100" s="271">
        <v>0</v>
      </c>
      <c r="T100" s="27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880</v>
      </c>
      <c r="AT100" s="223" t="s">
        <v>149</v>
      </c>
      <c r="AU100" s="223" t="s">
        <v>89</v>
      </c>
      <c r="AY100" s="17" t="s">
        <v>147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87</v>
      </c>
      <c r="BK100" s="224">
        <f>ROUND(I100*H100,2)</f>
        <v>0</v>
      </c>
      <c r="BL100" s="17" t="s">
        <v>880</v>
      </c>
      <c r="BM100" s="223" t="s">
        <v>921</v>
      </c>
    </row>
    <row r="101" s="2" customFormat="1" ht="6.96" customHeight="1">
      <c r="A101" s="38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44"/>
      <c r="M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</sheetData>
  <sheetProtection sheet="1" autoFilter="0" formatColumns="0" formatRows="0" objects="1" scenarios="1" spinCount="100000" saltValue="FVs3YkGeLeBAdexAnIddZTv7XwqwwFHyWAzyMWd2fSTsynvXWRfMqQcrEbq/afKtvZgCOFgkw+8qM2MO8m1F2w==" hashValue="6AItC8BGVrq5AFMzXeemD8L+XqyHkSA/JvyXSPPHpQSChtXCe8ZmgDT/56otAIvKFmMQUP4JUBH1YiqcMbuKXQ==" algorithmName="SHA-512" password="CC35"/>
  <autoFilter ref="C82:K10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MILICKA2\AtelierZidka</dc:creator>
  <cp:lastModifiedBy>MILICKA2\AtelierZidka</cp:lastModifiedBy>
  <dcterms:created xsi:type="dcterms:W3CDTF">2021-07-14T09:53:17Z</dcterms:created>
  <dcterms:modified xsi:type="dcterms:W3CDTF">2021-07-14T09:53:25Z</dcterms:modified>
</cp:coreProperties>
</file>